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er/Documents/KNOTS, CRAFTS, SAILS AND SHIPS/MONKEY'S FIST KNOT/"/>
    </mc:Choice>
  </mc:AlternateContent>
  <xr:revisionPtr revIDLastSave="0" documentId="13_ncr:1_{F3A4D955-7892-BA45-BD8A-EE90CDE00D68}" xr6:coauthVersionLast="46" xr6:coauthVersionMax="46" xr10:uidLastSave="{00000000-0000-0000-0000-000000000000}"/>
  <bookViews>
    <workbookView xWindow="3880" yWindow="460" windowWidth="31200" windowHeight="19300" firstSheet="1" activeTab="1" xr2:uid="{1A928280-415F-7B48-9C04-0EB6CD4ECC39}"/>
  </bookViews>
  <sheets>
    <sheet name="Spare wksht" sheetId="21" r:id="rId1"/>
    <sheet name="CHK SHT" sheetId="20" r:id="rId2"/>
    <sheet name="1MM" sheetId="1" r:id="rId3"/>
    <sheet name="2MM" sheetId="2" r:id="rId4"/>
    <sheet name="3MM " sheetId="3" r:id="rId5"/>
    <sheet name="4MM" sheetId="7" r:id="rId6"/>
    <sheet name="5MM" sheetId="8" r:id="rId7"/>
    <sheet name="6MM" sheetId="9" r:id="rId8"/>
    <sheet name="8MM" sheetId="10" r:id="rId9"/>
    <sheet name="10MM" sheetId="11" r:id="rId10"/>
    <sheet name="12MM" sheetId="12" r:id="rId11"/>
    <sheet name="14MM" sheetId="13" r:id="rId12"/>
    <sheet name="16MM" sheetId="14" r:id="rId13"/>
    <sheet name="18MM" sheetId="15" r:id="rId14"/>
    <sheet name="20MM" sheetId="16" r:id="rId15"/>
    <sheet name="22MM" sheetId="17" r:id="rId16"/>
    <sheet name="24MM" sheetId="18" r:id="rId17"/>
    <sheet name="26MM" sheetId="19" r:id="rId1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1" i="20" l="1"/>
  <c r="L50" i="20"/>
  <c r="L49" i="20"/>
  <c r="L48" i="20"/>
  <c r="L47" i="20"/>
  <c r="L46" i="20"/>
  <c r="L45" i="20"/>
  <c r="L44" i="20"/>
  <c r="L43" i="20"/>
  <c r="L42" i="20"/>
  <c r="L41" i="20"/>
  <c r="L40" i="20"/>
  <c r="L39" i="20"/>
  <c r="L38" i="20"/>
  <c r="L37" i="20"/>
  <c r="L36" i="20"/>
  <c r="L35" i="20"/>
  <c r="L34" i="20"/>
  <c r="L33" i="20"/>
  <c r="L32" i="20"/>
  <c r="K4" i="9"/>
  <c r="H65" i="20"/>
  <c r="H66" i="20"/>
  <c r="H67" i="20"/>
  <c r="H68" i="20"/>
  <c r="H69" i="20"/>
  <c r="H70" i="20"/>
  <c r="H71" i="20"/>
  <c r="H72" i="20"/>
  <c r="H64" i="20"/>
  <c r="I64" i="20"/>
  <c r="J64" i="20" s="1"/>
  <c r="I65" i="20"/>
  <c r="J65" i="20" s="1"/>
  <c r="I66" i="20"/>
  <c r="J66" i="20" s="1"/>
  <c r="I67" i="20"/>
  <c r="I68" i="20"/>
  <c r="J68" i="20" s="1"/>
  <c r="I69" i="20"/>
  <c r="J69" i="20" s="1"/>
  <c r="I70" i="20"/>
  <c r="J70" i="20" s="1"/>
  <c r="I71" i="20"/>
  <c r="I72" i="20"/>
  <c r="I62" i="20"/>
  <c r="J62" i="20" s="1"/>
  <c r="I63" i="20"/>
  <c r="J63" i="20" s="1"/>
  <c r="H63" i="20"/>
  <c r="G9" i="20"/>
  <c r="H62" i="20"/>
  <c r="G62" i="20"/>
  <c r="G63" i="20"/>
  <c r="G64" i="20"/>
  <c r="G65" i="20"/>
  <c r="G66" i="20"/>
  <c r="G67" i="20"/>
  <c r="G68" i="20"/>
  <c r="G69" i="20"/>
  <c r="G70" i="20"/>
  <c r="G71" i="20"/>
  <c r="G72" i="20"/>
  <c r="G61" i="20"/>
  <c r="J67" i="20"/>
  <c r="J71" i="20"/>
  <c r="J72" i="20"/>
  <c r="I61" i="20"/>
  <c r="J61" i="20" s="1"/>
  <c r="H61" i="20"/>
  <c r="D63" i="20"/>
  <c r="D64" i="20"/>
  <c r="D65" i="20"/>
  <c r="D66" i="20"/>
  <c r="D67" i="20"/>
  <c r="D68" i="20"/>
  <c r="D69" i="20"/>
  <c r="D70" i="20"/>
  <c r="D71" i="20"/>
  <c r="D72" i="20"/>
  <c r="D61" i="20"/>
  <c r="D62" i="20"/>
  <c r="C63" i="20"/>
  <c r="C64" i="20"/>
  <c r="C65" i="20"/>
  <c r="C66" i="20"/>
  <c r="C67" i="20"/>
  <c r="C68" i="20"/>
  <c r="C69" i="20"/>
  <c r="C70" i="20"/>
  <c r="C71" i="20"/>
  <c r="C72" i="20"/>
  <c r="C61" i="20"/>
  <c r="C62" i="20"/>
  <c r="W10" i="20"/>
  <c r="W11" i="20"/>
  <c r="W12" i="20"/>
  <c r="W13" i="20"/>
  <c r="W14" i="20"/>
  <c r="W15" i="20"/>
  <c r="W16" i="20"/>
  <c r="W17" i="20"/>
  <c r="W18" i="20"/>
  <c r="W19" i="20"/>
  <c r="W20" i="20"/>
  <c r="W21" i="20"/>
  <c r="W22" i="20"/>
  <c r="W23" i="20"/>
  <c r="W24" i="20"/>
  <c r="W9" i="20"/>
  <c r="S10" i="20"/>
  <c r="S11" i="20"/>
  <c r="S12" i="20"/>
  <c r="S13" i="20"/>
  <c r="S14" i="20"/>
  <c r="S15" i="20"/>
  <c r="S16" i="20"/>
  <c r="S17" i="20"/>
  <c r="S18" i="20"/>
  <c r="S19" i="20"/>
  <c r="S20" i="20"/>
  <c r="S21" i="20"/>
  <c r="S22" i="20"/>
  <c r="S23" i="20"/>
  <c r="S24" i="20"/>
  <c r="S9" i="20"/>
  <c r="G11" i="20"/>
  <c r="G12" i="20"/>
  <c r="G13" i="20"/>
  <c r="J13" i="20" s="1"/>
  <c r="K13" i="20" s="1"/>
  <c r="G14" i="20"/>
  <c r="I14" i="20" s="1"/>
  <c r="G15" i="20"/>
  <c r="H15" i="20" s="1"/>
  <c r="G16" i="20"/>
  <c r="G17" i="20"/>
  <c r="I17" i="20" s="1"/>
  <c r="G18" i="20"/>
  <c r="J18" i="20" s="1"/>
  <c r="K18" i="20" s="1"/>
  <c r="G19" i="20"/>
  <c r="G20" i="20"/>
  <c r="G21" i="20"/>
  <c r="I21" i="20" s="1"/>
  <c r="G22" i="20"/>
  <c r="J22" i="20" s="1"/>
  <c r="K22" i="20" s="1"/>
  <c r="G23" i="20"/>
  <c r="G24" i="20"/>
  <c r="O11" i="20"/>
  <c r="O12" i="20"/>
  <c r="O13" i="20"/>
  <c r="O14" i="20"/>
  <c r="O15" i="20"/>
  <c r="O16" i="20"/>
  <c r="O17" i="20"/>
  <c r="O18" i="20"/>
  <c r="O19" i="20"/>
  <c r="O20" i="20"/>
  <c r="O21" i="20"/>
  <c r="O22" i="20"/>
  <c r="O23" i="20"/>
  <c r="O24" i="20"/>
  <c r="J11" i="20"/>
  <c r="K11" i="20" s="1"/>
  <c r="J15" i="20"/>
  <c r="K15" i="20" s="1"/>
  <c r="J21" i="20"/>
  <c r="K21" i="20" s="1"/>
  <c r="J24" i="20"/>
  <c r="K24" i="20" s="1"/>
  <c r="H11" i="20"/>
  <c r="I11" i="20"/>
  <c r="I19" i="20"/>
  <c r="H21" i="20"/>
  <c r="I23" i="20"/>
  <c r="I24" i="20"/>
  <c r="H12" i="20"/>
  <c r="H16" i="20"/>
  <c r="J17" i="20"/>
  <c r="K17" i="20" s="1"/>
  <c r="H18" i="20"/>
  <c r="J19" i="20"/>
  <c r="K19" i="20" s="1"/>
  <c r="H20" i="20"/>
  <c r="J23" i="20"/>
  <c r="K23" i="20" s="1"/>
  <c r="H24" i="20"/>
  <c r="C49" i="20"/>
  <c r="C50" i="20"/>
  <c r="C51" i="20"/>
  <c r="C52" i="20"/>
  <c r="C53" i="20"/>
  <c r="C54" i="20"/>
  <c r="C55" i="20"/>
  <c r="C56" i="20"/>
  <c r="C57" i="20"/>
  <c r="C48" i="20"/>
  <c r="B49" i="20"/>
  <c r="B50" i="20"/>
  <c r="B51" i="20"/>
  <c r="B52" i="20"/>
  <c r="B53" i="20"/>
  <c r="B54" i="20"/>
  <c r="B55" i="20"/>
  <c r="B56" i="20"/>
  <c r="B57" i="20"/>
  <c r="B48" i="20"/>
  <c r="H49" i="20"/>
  <c r="H50" i="20"/>
  <c r="H51" i="20"/>
  <c r="H52" i="20"/>
  <c r="H53" i="20"/>
  <c r="H54" i="20"/>
  <c r="H55" i="20"/>
  <c r="H56" i="20"/>
  <c r="H57" i="20"/>
  <c r="H48" i="20"/>
  <c r="D49" i="20"/>
  <c r="D50" i="20"/>
  <c r="D51" i="20"/>
  <c r="D52" i="20"/>
  <c r="D53" i="20"/>
  <c r="D54" i="20"/>
  <c r="D55" i="20"/>
  <c r="D56" i="20"/>
  <c r="D57" i="20"/>
  <c r="D48" i="20"/>
  <c r="F49" i="20"/>
  <c r="F50" i="20"/>
  <c r="F51" i="20"/>
  <c r="F52" i="20"/>
  <c r="F53" i="20"/>
  <c r="F54" i="20"/>
  <c r="F55" i="20"/>
  <c r="F56" i="20"/>
  <c r="F57" i="20"/>
  <c r="F48" i="20"/>
  <c r="G49" i="20"/>
  <c r="G50" i="20"/>
  <c r="G51" i="20"/>
  <c r="G52" i="20"/>
  <c r="G53" i="20"/>
  <c r="G54" i="20"/>
  <c r="G55" i="20"/>
  <c r="G56" i="20"/>
  <c r="G57" i="20"/>
  <c r="G48" i="20"/>
  <c r="K4" i="10"/>
  <c r="J4" i="1"/>
  <c r="K5" i="19"/>
  <c r="K6" i="19"/>
  <c r="K7" i="19"/>
  <c r="K8" i="19"/>
  <c r="K9" i="19"/>
  <c r="K10" i="19"/>
  <c r="K11" i="19"/>
  <c r="K12" i="19"/>
  <c r="K13" i="19"/>
  <c r="K14" i="19"/>
  <c r="K15" i="19"/>
  <c r="K16" i="19"/>
  <c r="K17" i="19"/>
  <c r="K18" i="19"/>
  <c r="K19" i="19"/>
  <c r="K20" i="19"/>
  <c r="K21" i="19"/>
  <c r="K22" i="19"/>
  <c r="K23" i="19"/>
  <c r="K24" i="19"/>
  <c r="K25" i="19"/>
  <c r="K26" i="19"/>
  <c r="K27" i="19"/>
  <c r="K28" i="19"/>
  <c r="K29" i="19"/>
  <c r="K30" i="19"/>
  <c r="K31" i="19"/>
  <c r="K32" i="19"/>
  <c r="K33" i="19"/>
  <c r="K34" i="19"/>
  <c r="K35" i="19"/>
  <c r="K36" i="19"/>
  <c r="K37" i="19"/>
  <c r="K38" i="19"/>
  <c r="K39" i="19"/>
  <c r="K40" i="19"/>
  <c r="K41" i="19"/>
  <c r="K42" i="19"/>
  <c r="K43" i="19"/>
  <c r="K44" i="19"/>
  <c r="K45" i="19"/>
  <c r="K46" i="19"/>
  <c r="K47" i="19"/>
  <c r="K48" i="19"/>
  <c r="K49" i="19"/>
  <c r="K50" i="19"/>
  <c r="K51" i="19"/>
  <c r="K4" i="19"/>
  <c r="K5" i="18"/>
  <c r="K6" i="18"/>
  <c r="K7" i="18"/>
  <c r="K8" i="18"/>
  <c r="K9" i="18"/>
  <c r="K10" i="18"/>
  <c r="K11" i="18"/>
  <c r="K12" i="18"/>
  <c r="K13" i="18"/>
  <c r="K14" i="18"/>
  <c r="K15" i="18"/>
  <c r="K16" i="18"/>
  <c r="K17" i="18"/>
  <c r="K18" i="18"/>
  <c r="K19" i="18"/>
  <c r="K20" i="18"/>
  <c r="K21" i="18"/>
  <c r="K22" i="18"/>
  <c r="K23" i="18"/>
  <c r="K24" i="18"/>
  <c r="K25" i="18"/>
  <c r="K26" i="18"/>
  <c r="K27" i="18"/>
  <c r="K28" i="18"/>
  <c r="K29" i="18"/>
  <c r="K30" i="18"/>
  <c r="K31" i="18"/>
  <c r="K32" i="18"/>
  <c r="K33" i="18"/>
  <c r="K34" i="18"/>
  <c r="K35" i="18"/>
  <c r="K36" i="18"/>
  <c r="K37" i="18"/>
  <c r="K38" i="18"/>
  <c r="K39" i="18"/>
  <c r="K40" i="18"/>
  <c r="K41" i="18"/>
  <c r="K42" i="18"/>
  <c r="K43" i="18"/>
  <c r="K44" i="18"/>
  <c r="K45" i="18"/>
  <c r="K46" i="18"/>
  <c r="K47" i="18"/>
  <c r="K48" i="18"/>
  <c r="K49" i="18"/>
  <c r="K50" i="18"/>
  <c r="K51" i="18"/>
  <c r="K4" i="18"/>
  <c r="K5" i="17"/>
  <c r="K6" i="17"/>
  <c r="K7" i="17"/>
  <c r="K8" i="17"/>
  <c r="K9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K39" i="17"/>
  <c r="K40" i="17"/>
  <c r="K41" i="17"/>
  <c r="K42" i="17"/>
  <c r="K43" i="17"/>
  <c r="K44" i="17"/>
  <c r="K45" i="17"/>
  <c r="K46" i="17"/>
  <c r="K47" i="17"/>
  <c r="K48" i="17"/>
  <c r="K49" i="17"/>
  <c r="K50" i="17"/>
  <c r="K51" i="17"/>
  <c r="K4" i="17"/>
  <c r="K5" i="16"/>
  <c r="K6" i="16"/>
  <c r="K7" i="16"/>
  <c r="K8" i="16"/>
  <c r="K9" i="16"/>
  <c r="K10" i="16"/>
  <c r="K11" i="16"/>
  <c r="K12" i="16"/>
  <c r="K13" i="16"/>
  <c r="K14" i="16"/>
  <c r="K15" i="16"/>
  <c r="K16" i="16"/>
  <c r="K17" i="16"/>
  <c r="K18" i="16"/>
  <c r="K19" i="16"/>
  <c r="K20" i="16"/>
  <c r="K21" i="16"/>
  <c r="K22" i="16"/>
  <c r="K23" i="16"/>
  <c r="K24" i="16"/>
  <c r="K25" i="16"/>
  <c r="K26" i="16"/>
  <c r="K27" i="16"/>
  <c r="K28" i="16"/>
  <c r="K29" i="16"/>
  <c r="K30" i="16"/>
  <c r="K31" i="16"/>
  <c r="K32" i="16"/>
  <c r="K33" i="16"/>
  <c r="K34" i="16"/>
  <c r="K35" i="16"/>
  <c r="K36" i="16"/>
  <c r="K37" i="16"/>
  <c r="K38" i="16"/>
  <c r="K39" i="16"/>
  <c r="K40" i="16"/>
  <c r="K41" i="16"/>
  <c r="K42" i="16"/>
  <c r="K43" i="16"/>
  <c r="K44" i="16"/>
  <c r="K45" i="16"/>
  <c r="K46" i="16"/>
  <c r="K47" i="16"/>
  <c r="K48" i="16"/>
  <c r="K49" i="16"/>
  <c r="K50" i="16"/>
  <c r="K51" i="16"/>
  <c r="K52" i="16"/>
  <c r="K4" i="16"/>
  <c r="K5" i="15"/>
  <c r="K6" i="15"/>
  <c r="K7" i="15"/>
  <c r="K8" i="15"/>
  <c r="K9" i="15"/>
  <c r="K10" i="15"/>
  <c r="K11" i="15"/>
  <c r="K12" i="15"/>
  <c r="K13" i="15"/>
  <c r="K14" i="15"/>
  <c r="K15" i="15"/>
  <c r="K16" i="15"/>
  <c r="K17" i="15"/>
  <c r="K18" i="15"/>
  <c r="K19" i="15"/>
  <c r="K20" i="15"/>
  <c r="K21" i="15"/>
  <c r="K22" i="15"/>
  <c r="K23" i="15"/>
  <c r="K24" i="15"/>
  <c r="K25" i="15"/>
  <c r="K26" i="15"/>
  <c r="K27" i="15"/>
  <c r="K28" i="15"/>
  <c r="K29" i="15"/>
  <c r="K30" i="15"/>
  <c r="K31" i="15"/>
  <c r="K32" i="15"/>
  <c r="K33" i="15"/>
  <c r="K34" i="15"/>
  <c r="K35" i="15"/>
  <c r="K36" i="15"/>
  <c r="K37" i="15"/>
  <c r="K38" i="15"/>
  <c r="K39" i="15"/>
  <c r="K40" i="15"/>
  <c r="K41" i="15"/>
  <c r="K42" i="15"/>
  <c r="K43" i="15"/>
  <c r="K44" i="15"/>
  <c r="K45" i="15"/>
  <c r="K46" i="15"/>
  <c r="K47" i="15"/>
  <c r="K48" i="15"/>
  <c r="K4" i="15"/>
  <c r="K5" i="14"/>
  <c r="K6" i="14"/>
  <c r="K7" i="14"/>
  <c r="K8" i="14"/>
  <c r="K9" i="14"/>
  <c r="K10" i="14"/>
  <c r="K11" i="14"/>
  <c r="K12" i="14"/>
  <c r="K13" i="14"/>
  <c r="K14" i="14"/>
  <c r="K15" i="14"/>
  <c r="K16" i="14"/>
  <c r="K17" i="14"/>
  <c r="K18" i="14"/>
  <c r="K19" i="14"/>
  <c r="K20" i="14"/>
  <c r="K21" i="14"/>
  <c r="K22" i="14"/>
  <c r="K23" i="14"/>
  <c r="K24" i="14"/>
  <c r="K25" i="14"/>
  <c r="K26" i="14"/>
  <c r="K27" i="14"/>
  <c r="K28" i="14"/>
  <c r="K29" i="14"/>
  <c r="K30" i="14"/>
  <c r="K31" i="14"/>
  <c r="K32" i="14"/>
  <c r="K33" i="14"/>
  <c r="K34" i="14"/>
  <c r="K35" i="14"/>
  <c r="K36" i="14"/>
  <c r="K37" i="14"/>
  <c r="K38" i="14"/>
  <c r="K39" i="14"/>
  <c r="K40" i="14"/>
  <c r="K41" i="14"/>
  <c r="K42" i="14"/>
  <c r="K43" i="14"/>
  <c r="K44" i="14"/>
  <c r="K45" i="14"/>
  <c r="K46" i="14"/>
  <c r="K47" i="14"/>
  <c r="K48" i="14"/>
  <c r="K4" i="14"/>
  <c r="K5" i="13"/>
  <c r="K6" i="13"/>
  <c r="K7" i="13"/>
  <c r="K8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2" i="13"/>
  <c r="K33" i="13"/>
  <c r="K34" i="13"/>
  <c r="K35" i="13"/>
  <c r="K36" i="13"/>
  <c r="K37" i="13"/>
  <c r="K38" i="13"/>
  <c r="K39" i="13"/>
  <c r="K40" i="13"/>
  <c r="K41" i="13"/>
  <c r="K42" i="13"/>
  <c r="K43" i="13"/>
  <c r="K44" i="13"/>
  <c r="K45" i="13"/>
  <c r="K46" i="13"/>
  <c r="K4" i="13"/>
  <c r="K5" i="12"/>
  <c r="K6" i="12"/>
  <c r="K7" i="12"/>
  <c r="K8" i="12"/>
  <c r="K9" i="12"/>
  <c r="K10" i="12"/>
  <c r="K11" i="12"/>
  <c r="K12" i="12"/>
  <c r="K13" i="12"/>
  <c r="K14" i="12"/>
  <c r="K15" i="12"/>
  <c r="K16" i="12"/>
  <c r="K17" i="12"/>
  <c r="K18" i="12"/>
  <c r="K19" i="12"/>
  <c r="K20" i="12"/>
  <c r="K21" i="12"/>
  <c r="K22" i="12"/>
  <c r="K23" i="12"/>
  <c r="K24" i="12"/>
  <c r="K25" i="12"/>
  <c r="K26" i="12"/>
  <c r="K27" i="12"/>
  <c r="K28" i="12"/>
  <c r="K29" i="12"/>
  <c r="K30" i="12"/>
  <c r="K31" i="12"/>
  <c r="K32" i="12"/>
  <c r="K33" i="12"/>
  <c r="K34" i="12"/>
  <c r="K35" i="12"/>
  <c r="K36" i="12"/>
  <c r="K37" i="12"/>
  <c r="K38" i="12"/>
  <c r="K39" i="12"/>
  <c r="K40" i="12"/>
  <c r="K41" i="12"/>
  <c r="K5" i="11"/>
  <c r="K6" i="11"/>
  <c r="K7" i="11"/>
  <c r="K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" i="11"/>
  <c r="K5" i="10"/>
  <c r="K6" i="10"/>
  <c r="K7" i="10"/>
  <c r="K8" i="10"/>
  <c r="K9" i="10"/>
  <c r="K10" i="10"/>
  <c r="K11" i="10"/>
  <c r="K12" i="10"/>
  <c r="K13" i="10"/>
  <c r="K14" i="10"/>
  <c r="K15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29" i="10"/>
  <c r="K30" i="10"/>
  <c r="K31" i="10"/>
  <c r="K32" i="10"/>
  <c r="K33" i="10"/>
  <c r="K34" i="10"/>
  <c r="K35" i="10"/>
  <c r="K36" i="10"/>
  <c r="K37" i="10"/>
  <c r="K38" i="10"/>
  <c r="K39" i="10"/>
  <c r="K40" i="10"/>
  <c r="K41" i="10"/>
  <c r="K5" i="9"/>
  <c r="K6" i="9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5" i="8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4" i="8"/>
  <c r="K5" i="7"/>
  <c r="K6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4" i="7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4" i="3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4" i="2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E9" i="7"/>
  <c r="AL31" i="20"/>
  <c r="AM31" i="20" s="1"/>
  <c r="AL32" i="20"/>
  <c r="AM32" i="20" s="1"/>
  <c r="AL33" i="20"/>
  <c r="AM33" i="20" s="1"/>
  <c r="AL34" i="20"/>
  <c r="AM34" i="20" s="1"/>
  <c r="AL35" i="20"/>
  <c r="AM35" i="20" s="1"/>
  <c r="AL36" i="20"/>
  <c r="AM36" i="20" s="1"/>
  <c r="AL37" i="20"/>
  <c r="AM37" i="20" s="1"/>
  <c r="AL38" i="20"/>
  <c r="AM38" i="20" s="1"/>
  <c r="AL39" i="20"/>
  <c r="AM39" i="20" s="1"/>
  <c r="AL40" i="20"/>
  <c r="AM40" i="20" s="1"/>
  <c r="AL41" i="20"/>
  <c r="AM41" i="20" s="1"/>
  <c r="AL42" i="20"/>
  <c r="AM42" i="20" s="1"/>
  <c r="AL43" i="20"/>
  <c r="AM43" i="20" s="1"/>
  <c r="AL44" i="20"/>
  <c r="AM44" i="20" s="1"/>
  <c r="AL45" i="20"/>
  <c r="AM45" i="20" s="1"/>
  <c r="AL46" i="20"/>
  <c r="AM46" i="20" s="1"/>
  <c r="AL47" i="20"/>
  <c r="AM47" i="20" s="1"/>
  <c r="AL48" i="20"/>
  <c r="AM48" i="20" s="1"/>
  <c r="AL49" i="20"/>
  <c r="AM49" i="20" s="1"/>
  <c r="AL50" i="20"/>
  <c r="AM50" i="20" s="1"/>
  <c r="AL51" i="20"/>
  <c r="AM51" i="20" s="1"/>
  <c r="AL52" i="20"/>
  <c r="AM52" i="20" s="1"/>
  <c r="AL53" i="20"/>
  <c r="AM53" i="20" s="1"/>
  <c r="AO31" i="20"/>
  <c r="AP31" i="20" s="1"/>
  <c r="AO32" i="20"/>
  <c r="AP32" i="20" s="1"/>
  <c r="AO33" i="20"/>
  <c r="AP33" i="20" s="1"/>
  <c r="AO34" i="20"/>
  <c r="AP34" i="20" s="1"/>
  <c r="AO35" i="20"/>
  <c r="AP35" i="20" s="1"/>
  <c r="AO36" i="20"/>
  <c r="AP36" i="20" s="1"/>
  <c r="AO37" i="20"/>
  <c r="AP37" i="20" s="1"/>
  <c r="AO38" i="20"/>
  <c r="AP38" i="20" s="1"/>
  <c r="AO39" i="20"/>
  <c r="AP39" i="20" s="1"/>
  <c r="AO40" i="20"/>
  <c r="AP40" i="20" s="1"/>
  <c r="AO41" i="20"/>
  <c r="AP41" i="20" s="1"/>
  <c r="AO42" i="20"/>
  <c r="AP42" i="20" s="1"/>
  <c r="AO43" i="20"/>
  <c r="AP43" i="20" s="1"/>
  <c r="AO44" i="20"/>
  <c r="AP44" i="20" s="1"/>
  <c r="AO45" i="20"/>
  <c r="AP45" i="20" s="1"/>
  <c r="AO46" i="20"/>
  <c r="AP46" i="20" s="1"/>
  <c r="AO47" i="20"/>
  <c r="AP47" i="20" s="1"/>
  <c r="AO48" i="20"/>
  <c r="AP48" i="20" s="1"/>
  <c r="AO49" i="20"/>
  <c r="AP49" i="20" s="1"/>
  <c r="AO50" i="20"/>
  <c r="AP50" i="20" s="1"/>
  <c r="AO51" i="20"/>
  <c r="AP51" i="20" s="1"/>
  <c r="AO52" i="20"/>
  <c r="AP52" i="20" s="1"/>
  <c r="AO53" i="20"/>
  <c r="AP53" i="20" s="1"/>
  <c r="AG30" i="20"/>
  <c r="AE31" i="20"/>
  <c r="AE32" i="20"/>
  <c r="AE33" i="20"/>
  <c r="AE34" i="20"/>
  <c r="AE35" i="20"/>
  <c r="AE36" i="20"/>
  <c r="AE37" i="20"/>
  <c r="AE38" i="20"/>
  <c r="AE39" i="20"/>
  <c r="AE40" i="20"/>
  <c r="AE41" i="20"/>
  <c r="AE42" i="20"/>
  <c r="AE43" i="20"/>
  <c r="AE44" i="20"/>
  <c r="AE45" i="20"/>
  <c r="AE46" i="20"/>
  <c r="AE47" i="20"/>
  <c r="AE48" i="20"/>
  <c r="AE49" i="20"/>
  <c r="AE50" i="20"/>
  <c r="AE51" i="20"/>
  <c r="AE52" i="20"/>
  <c r="AE53" i="20"/>
  <c r="AC31" i="20"/>
  <c r="AC32" i="20"/>
  <c r="AC33" i="20"/>
  <c r="AC34" i="20"/>
  <c r="AC35" i="20"/>
  <c r="AC36" i="20"/>
  <c r="AC37" i="20"/>
  <c r="AC38" i="20"/>
  <c r="AC39" i="20"/>
  <c r="AC40" i="20"/>
  <c r="AC41" i="20"/>
  <c r="AC42" i="20"/>
  <c r="AC43" i="20"/>
  <c r="AC44" i="20"/>
  <c r="AC45" i="20"/>
  <c r="AC46" i="20"/>
  <c r="AC47" i="20"/>
  <c r="AC48" i="20"/>
  <c r="AC49" i="20"/>
  <c r="AC50" i="20"/>
  <c r="AC51" i="20"/>
  <c r="AC52" i="20"/>
  <c r="AC53" i="20"/>
  <c r="AA32" i="20"/>
  <c r="AA33" i="20"/>
  <c r="AA34" i="20"/>
  <c r="AA35" i="20"/>
  <c r="AA36" i="20"/>
  <c r="AA37" i="20"/>
  <c r="AA38" i="20"/>
  <c r="AA39" i="20"/>
  <c r="AA40" i="20"/>
  <c r="AA41" i="20"/>
  <c r="AA42" i="20"/>
  <c r="AA43" i="20"/>
  <c r="AA44" i="20"/>
  <c r="AA45" i="20"/>
  <c r="AA46" i="20"/>
  <c r="AA47" i="20"/>
  <c r="AA48" i="20"/>
  <c r="AA49" i="20"/>
  <c r="AA50" i="20"/>
  <c r="AA51" i="20"/>
  <c r="AA52" i="20"/>
  <c r="AA53" i="20"/>
  <c r="AA31" i="20"/>
  <c r="G31" i="20"/>
  <c r="G32" i="20"/>
  <c r="G33" i="20"/>
  <c r="G34" i="20"/>
  <c r="G35" i="20"/>
  <c r="G36" i="20"/>
  <c r="G37" i="20"/>
  <c r="G38" i="20"/>
  <c r="G39" i="20"/>
  <c r="G40" i="20"/>
  <c r="G41" i="20"/>
  <c r="G42" i="20"/>
  <c r="G43" i="20"/>
  <c r="G44" i="20"/>
  <c r="G45" i="20"/>
  <c r="G30" i="20"/>
  <c r="D31" i="20"/>
  <c r="D32" i="20"/>
  <c r="D33" i="20"/>
  <c r="D34" i="20"/>
  <c r="D35" i="20"/>
  <c r="D36" i="20"/>
  <c r="D37" i="20"/>
  <c r="D38" i="20"/>
  <c r="D39" i="20"/>
  <c r="D40" i="20"/>
  <c r="D41" i="20"/>
  <c r="D42" i="20"/>
  <c r="D43" i="20"/>
  <c r="D44" i="20"/>
  <c r="D45" i="20"/>
  <c r="D30" i="20"/>
  <c r="O9" i="20"/>
  <c r="O10" i="20"/>
  <c r="AO30" i="20"/>
  <c r="AP30" i="20" s="1"/>
  <c r="AL30" i="20"/>
  <c r="X50" i="20"/>
  <c r="AG50" i="20"/>
  <c r="AI50" i="20"/>
  <c r="X51" i="20"/>
  <c r="AG51" i="20"/>
  <c r="AI51" i="20"/>
  <c r="X52" i="20"/>
  <c r="AG52" i="20"/>
  <c r="AI52" i="20"/>
  <c r="X53" i="20"/>
  <c r="AG53" i="20"/>
  <c r="AI53" i="20"/>
  <c r="X32" i="20"/>
  <c r="X31" i="20"/>
  <c r="X30" i="20"/>
  <c r="X33" i="20"/>
  <c r="X34" i="20"/>
  <c r="X35" i="20"/>
  <c r="X36" i="20"/>
  <c r="X37" i="20"/>
  <c r="X38" i="20"/>
  <c r="X39" i="20"/>
  <c r="X40" i="20"/>
  <c r="X41" i="20"/>
  <c r="X42" i="20"/>
  <c r="X43" i="20"/>
  <c r="X44" i="20"/>
  <c r="X45" i="20"/>
  <c r="X46" i="20"/>
  <c r="X47" i="20"/>
  <c r="X48" i="20"/>
  <c r="X49" i="20"/>
  <c r="AA30" i="20"/>
  <c r="AC30" i="20"/>
  <c r="F5" i="19"/>
  <c r="F9" i="19"/>
  <c r="F13" i="19"/>
  <c r="F17" i="19"/>
  <c r="F21" i="19"/>
  <c r="F25" i="19"/>
  <c r="E5" i="19"/>
  <c r="G5" i="19" s="1"/>
  <c r="H5" i="19" s="1"/>
  <c r="E6" i="19"/>
  <c r="G6" i="19" s="1"/>
  <c r="H6" i="19" s="1"/>
  <c r="E7" i="19"/>
  <c r="F7" i="19" s="1"/>
  <c r="E8" i="19"/>
  <c r="G8" i="19" s="1"/>
  <c r="H8" i="19" s="1"/>
  <c r="E9" i="19"/>
  <c r="G9" i="19" s="1"/>
  <c r="H9" i="19" s="1"/>
  <c r="E10" i="19"/>
  <c r="G10" i="19" s="1"/>
  <c r="H10" i="19" s="1"/>
  <c r="E11" i="19"/>
  <c r="F11" i="19" s="1"/>
  <c r="E12" i="19"/>
  <c r="G12" i="19" s="1"/>
  <c r="H12" i="19" s="1"/>
  <c r="E13" i="19"/>
  <c r="G13" i="19" s="1"/>
  <c r="H13" i="19" s="1"/>
  <c r="E14" i="19"/>
  <c r="G14" i="19" s="1"/>
  <c r="H14" i="19" s="1"/>
  <c r="E15" i="19"/>
  <c r="F15" i="19" s="1"/>
  <c r="E16" i="19"/>
  <c r="G16" i="19" s="1"/>
  <c r="H16" i="19" s="1"/>
  <c r="E17" i="19"/>
  <c r="G17" i="19" s="1"/>
  <c r="H17" i="19" s="1"/>
  <c r="E18" i="19"/>
  <c r="G18" i="19" s="1"/>
  <c r="H18" i="19" s="1"/>
  <c r="E19" i="19"/>
  <c r="F19" i="19" s="1"/>
  <c r="E20" i="19"/>
  <c r="G20" i="19" s="1"/>
  <c r="H20" i="19" s="1"/>
  <c r="E21" i="19"/>
  <c r="G21" i="19" s="1"/>
  <c r="H21" i="19" s="1"/>
  <c r="E22" i="19"/>
  <c r="G22" i="19" s="1"/>
  <c r="H22" i="19" s="1"/>
  <c r="E23" i="19"/>
  <c r="F23" i="19" s="1"/>
  <c r="E24" i="19"/>
  <c r="G24" i="19" s="1"/>
  <c r="H24" i="19" s="1"/>
  <c r="E25" i="19"/>
  <c r="G25" i="19" s="1"/>
  <c r="H25" i="19" s="1"/>
  <c r="E26" i="19"/>
  <c r="G26" i="19" s="1"/>
  <c r="H26" i="19" s="1"/>
  <c r="E27" i="19"/>
  <c r="F27" i="19" s="1"/>
  <c r="E28" i="19"/>
  <c r="G28" i="19" s="1"/>
  <c r="H28" i="19" s="1"/>
  <c r="E29" i="19"/>
  <c r="G29" i="19" s="1"/>
  <c r="H29" i="19" s="1"/>
  <c r="E30" i="19"/>
  <c r="G30" i="19" s="1"/>
  <c r="H30" i="19" s="1"/>
  <c r="E31" i="19"/>
  <c r="F31" i="19" s="1"/>
  <c r="E32" i="19"/>
  <c r="G32" i="19" s="1"/>
  <c r="H32" i="19" s="1"/>
  <c r="E33" i="19"/>
  <c r="G33" i="19" s="1"/>
  <c r="H33" i="19" s="1"/>
  <c r="E34" i="19"/>
  <c r="G34" i="19" s="1"/>
  <c r="H34" i="19" s="1"/>
  <c r="E35" i="19"/>
  <c r="F35" i="19" s="1"/>
  <c r="E36" i="19"/>
  <c r="G36" i="19" s="1"/>
  <c r="H36" i="19" s="1"/>
  <c r="E37" i="19"/>
  <c r="G37" i="19" s="1"/>
  <c r="H37" i="19" s="1"/>
  <c r="E38" i="19"/>
  <c r="G38" i="19" s="1"/>
  <c r="H38" i="19" s="1"/>
  <c r="E39" i="19"/>
  <c r="F39" i="19" s="1"/>
  <c r="E40" i="19"/>
  <c r="G40" i="19" s="1"/>
  <c r="H40" i="19" s="1"/>
  <c r="E41" i="19"/>
  <c r="G41" i="19" s="1"/>
  <c r="H41" i="19" s="1"/>
  <c r="E42" i="19"/>
  <c r="G42" i="19" s="1"/>
  <c r="H42" i="19" s="1"/>
  <c r="E43" i="19"/>
  <c r="F43" i="19" s="1"/>
  <c r="E44" i="19"/>
  <c r="G44" i="19" s="1"/>
  <c r="H44" i="19" s="1"/>
  <c r="E45" i="19"/>
  <c r="G45" i="19" s="1"/>
  <c r="H45" i="19" s="1"/>
  <c r="E46" i="19"/>
  <c r="G46" i="19" s="1"/>
  <c r="H46" i="19" s="1"/>
  <c r="E47" i="19"/>
  <c r="F47" i="19" s="1"/>
  <c r="E48" i="19"/>
  <c r="G48" i="19" s="1"/>
  <c r="H48" i="19" s="1"/>
  <c r="E49" i="19"/>
  <c r="G49" i="19" s="1"/>
  <c r="H49" i="19" s="1"/>
  <c r="E50" i="19"/>
  <c r="G50" i="19" s="1"/>
  <c r="H50" i="19" s="1"/>
  <c r="E51" i="19"/>
  <c r="F51" i="19" s="1"/>
  <c r="E4" i="19"/>
  <c r="G4" i="19" s="1"/>
  <c r="H4" i="19" s="1"/>
  <c r="E4" i="18"/>
  <c r="G4" i="18" s="1"/>
  <c r="H4" i="18" s="1"/>
  <c r="E5" i="18"/>
  <c r="G5" i="18" s="1"/>
  <c r="H5" i="18" s="1"/>
  <c r="E6" i="18"/>
  <c r="G6" i="18" s="1"/>
  <c r="H6" i="18" s="1"/>
  <c r="E7" i="18"/>
  <c r="G7" i="18" s="1"/>
  <c r="H7" i="18" s="1"/>
  <c r="E8" i="18"/>
  <c r="G8" i="18" s="1"/>
  <c r="H8" i="18" s="1"/>
  <c r="E9" i="18"/>
  <c r="F9" i="18" s="1"/>
  <c r="E10" i="18"/>
  <c r="F10" i="18" s="1"/>
  <c r="E11" i="18"/>
  <c r="G11" i="18" s="1"/>
  <c r="H11" i="18" s="1"/>
  <c r="E12" i="18"/>
  <c r="F12" i="18" s="1"/>
  <c r="E13" i="18"/>
  <c r="G13" i="18" s="1"/>
  <c r="H13" i="18" s="1"/>
  <c r="E14" i="18"/>
  <c r="G14" i="18" s="1"/>
  <c r="H14" i="18" s="1"/>
  <c r="E15" i="18"/>
  <c r="G15" i="18" s="1"/>
  <c r="H15" i="18" s="1"/>
  <c r="E16" i="18"/>
  <c r="G16" i="18" s="1"/>
  <c r="H16" i="18" s="1"/>
  <c r="E17" i="18"/>
  <c r="F17" i="18" s="1"/>
  <c r="E18" i="18"/>
  <c r="F18" i="18" s="1"/>
  <c r="E19" i="18"/>
  <c r="G19" i="18" s="1"/>
  <c r="H19" i="18" s="1"/>
  <c r="E20" i="18"/>
  <c r="F20" i="18" s="1"/>
  <c r="E21" i="18"/>
  <c r="G21" i="18" s="1"/>
  <c r="H21" i="18" s="1"/>
  <c r="E22" i="18"/>
  <c r="G22" i="18" s="1"/>
  <c r="H22" i="18" s="1"/>
  <c r="E23" i="18"/>
  <c r="G23" i="18" s="1"/>
  <c r="H23" i="18" s="1"/>
  <c r="E24" i="18"/>
  <c r="G24" i="18" s="1"/>
  <c r="H24" i="18" s="1"/>
  <c r="E25" i="18"/>
  <c r="G25" i="18" s="1"/>
  <c r="H25" i="18" s="1"/>
  <c r="E26" i="18"/>
  <c r="G26" i="18" s="1"/>
  <c r="H26" i="18" s="1"/>
  <c r="E27" i="18"/>
  <c r="G27" i="18" s="1"/>
  <c r="H27" i="18" s="1"/>
  <c r="E28" i="18"/>
  <c r="G28" i="18" s="1"/>
  <c r="H28" i="18" s="1"/>
  <c r="E29" i="18"/>
  <c r="F29" i="18" s="1"/>
  <c r="E30" i="18"/>
  <c r="F30" i="18" s="1"/>
  <c r="E31" i="18"/>
  <c r="G31" i="18" s="1"/>
  <c r="H31" i="18" s="1"/>
  <c r="E32" i="18"/>
  <c r="F32" i="18" s="1"/>
  <c r="E33" i="18"/>
  <c r="G33" i="18" s="1"/>
  <c r="H33" i="18" s="1"/>
  <c r="E34" i="18"/>
  <c r="G34" i="18" s="1"/>
  <c r="H34" i="18" s="1"/>
  <c r="E35" i="18"/>
  <c r="G35" i="18" s="1"/>
  <c r="H35" i="18" s="1"/>
  <c r="E36" i="18"/>
  <c r="G36" i="18" s="1"/>
  <c r="H36" i="18" s="1"/>
  <c r="E37" i="18"/>
  <c r="F37" i="18" s="1"/>
  <c r="E38" i="18"/>
  <c r="F38" i="18" s="1"/>
  <c r="E39" i="18"/>
  <c r="G39" i="18" s="1"/>
  <c r="H39" i="18" s="1"/>
  <c r="E40" i="18"/>
  <c r="F40" i="18" s="1"/>
  <c r="E41" i="18"/>
  <c r="G41" i="18" s="1"/>
  <c r="H41" i="18" s="1"/>
  <c r="E42" i="18"/>
  <c r="G42" i="18" s="1"/>
  <c r="H42" i="18" s="1"/>
  <c r="E43" i="18"/>
  <c r="G43" i="18" s="1"/>
  <c r="H43" i="18" s="1"/>
  <c r="E44" i="18"/>
  <c r="G44" i="18" s="1"/>
  <c r="H44" i="18" s="1"/>
  <c r="E45" i="18"/>
  <c r="F45" i="18" s="1"/>
  <c r="E46" i="18"/>
  <c r="F46" i="18" s="1"/>
  <c r="E47" i="18"/>
  <c r="G47" i="18" s="1"/>
  <c r="H47" i="18" s="1"/>
  <c r="E48" i="18"/>
  <c r="F48" i="18" s="1"/>
  <c r="E49" i="18"/>
  <c r="G49" i="18" s="1"/>
  <c r="H49" i="18" s="1"/>
  <c r="E50" i="18"/>
  <c r="G50" i="18" s="1"/>
  <c r="H50" i="18" s="1"/>
  <c r="E51" i="18"/>
  <c r="G51" i="18" s="1"/>
  <c r="H51" i="18" s="1"/>
  <c r="E5" i="17"/>
  <c r="F5" i="17" s="1"/>
  <c r="E6" i="17"/>
  <c r="G6" i="17" s="1"/>
  <c r="H6" i="17" s="1"/>
  <c r="E7" i="17"/>
  <c r="G7" i="17" s="1"/>
  <c r="H7" i="17" s="1"/>
  <c r="E8" i="17"/>
  <c r="G8" i="17" s="1"/>
  <c r="H8" i="17" s="1"/>
  <c r="E9" i="17"/>
  <c r="F9" i="17" s="1"/>
  <c r="E10" i="17"/>
  <c r="G10" i="17" s="1"/>
  <c r="H10" i="17" s="1"/>
  <c r="E11" i="17"/>
  <c r="G11" i="17" s="1"/>
  <c r="H11" i="17" s="1"/>
  <c r="E12" i="17"/>
  <c r="G12" i="17" s="1"/>
  <c r="H12" i="17" s="1"/>
  <c r="E13" i="17"/>
  <c r="F13" i="17" s="1"/>
  <c r="E14" i="17"/>
  <c r="G14" i="17" s="1"/>
  <c r="H14" i="17" s="1"/>
  <c r="E15" i="17"/>
  <c r="G15" i="17" s="1"/>
  <c r="H15" i="17" s="1"/>
  <c r="E16" i="17"/>
  <c r="G16" i="17" s="1"/>
  <c r="H16" i="17" s="1"/>
  <c r="E17" i="17"/>
  <c r="F17" i="17" s="1"/>
  <c r="E18" i="17"/>
  <c r="G18" i="17" s="1"/>
  <c r="H18" i="17" s="1"/>
  <c r="E19" i="17"/>
  <c r="G19" i="17" s="1"/>
  <c r="H19" i="17" s="1"/>
  <c r="E20" i="17"/>
  <c r="G20" i="17" s="1"/>
  <c r="H20" i="17" s="1"/>
  <c r="E21" i="17"/>
  <c r="F21" i="17" s="1"/>
  <c r="E22" i="17"/>
  <c r="G22" i="17" s="1"/>
  <c r="H22" i="17" s="1"/>
  <c r="E23" i="17"/>
  <c r="G23" i="17" s="1"/>
  <c r="H23" i="17" s="1"/>
  <c r="E24" i="17"/>
  <c r="G24" i="17" s="1"/>
  <c r="H24" i="17" s="1"/>
  <c r="E25" i="17"/>
  <c r="F25" i="17" s="1"/>
  <c r="E26" i="17"/>
  <c r="G26" i="17" s="1"/>
  <c r="H26" i="17" s="1"/>
  <c r="E27" i="17"/>
  <c r="G27" i="17" s="1"/>
  <c r="H27" i="17" s="1"/>
  <c r="E28" i="17"/>
  <c r="G28" i="17" s="1"/>
  <c r="H28" i="17" s="1"/>
  <c r="E29" i="17"/>
  <c r="F29" i="17" s="1"/>
  <c r="E30" i="17"/>
  <c r="G30" i="17" s="1"/>
  <c r="H30" i="17" s="1"/>
  <c r="E31" i="17"/>
  <c r="G31" i="17" s="1"/>
  <c r="H31" i="17" s="1"/>
  <c r="E32" i="17"/>
  <c r="G32" i="17" s="1"/>
  <c r="H32" i="17" s="1"/>
  <c r="E33" i="17"/>
  <c r="F33" i="17" s="1"/>
  <c r="E34" i="17"/>
  <c r="G34" i="17" s="1"/>
  <c r="H34" i="17" s="1"/>
  <c r="E35" i="17"/>
  <c r="G35" i="17" s="1"/>
  <c r="H35" i="17" s="1"/>
  <c r="E36" i="17"/>
  <c r="G36" i="17" s="1"/>
  <c r="H36" i="17" s="1"/>
  <c r="E37" i="17"/>
  <c r="F37" i="17" s="1"/>
  <c r="E38" i="17"/>
  <c r="G38" i="17" s="1"/>
  <c r="H38" i="17" s="1"/>
  <c r="E39" i="17"/>
  <c r="G39" i="17" s="1"/>
  <c r="H39" i="17" s="1"/>
  <c r="E40" i="17"/>
  <c r="G40" i="17" s="1"/>
  <c r="H40" i="17" s="1"/>
  <c r="E41" i="17"/>
  <c r="F41" i="17" s="1"/>
  <c r="E42" i="17"/>
  <c r="G42" i="17" s="1"/>
  <c r="H42" i="17" s="1"/>
  <c r="E43" i="17"/>
  <c r="G43" i="17" s="1"/>
  <c r="H43" i="17" s="1"/>
  <c r="E44" i="17"/>
  <c r="G44" i="17" s="1"/>
  <c r="H44" i="17" s="1"/>
  <c r="E45" i="17"/>
  <c r="F45" i="17" s="1"/>
  <c r="E46" i="17"/>
  <c r="G46" i="17" s="1"/>
  <c r="H46" i="17" s="1"/>
  <c r="E47" i="17"/>
  <c r="G47" i="17" s="1"/>
  <c r="H47" i="17" s="1"/>
  <c r="E48" i="17"/>
  <c r="G48" i="17" s="1"/>
  <c r="H48" i="17" s="1"/>
  <c r="E49" i="17"/>
  <c r="F49" i="17" s="1"/>
  <c r="E50" i="17"/>
  <c r="G50" i="17" s="1"/>
  <c r="H50" i="17" s="1"/>
  <c r="E51" i="17"/>
  <c r="G51" i="17" s="1"/>
  <c r="H51" i="17" s="1"/>
  <c r="E4" i="17"/>
  <c r="G4" i="17" s="1"/>
  <c r="H4" i="17" s="1"/>
  <c r="E4" i="16"/>
  <c r="G4" i="16" s="1"/>
  <c r="H4" i="16" s="1"/>
  <c r="E5" i="16"/>
  <c r="F5" i="16" s="1"/>
  <c r="E6" i="16"/>
  <c r="F6" i="16" s="1"/>
  <c r="E7" i="16"/>
  <c r="G7" i="16" s="1"/>
  <c r="H7" i="16" s="1"/>
  <c r="E8" i="16"/>
  <c r="G8" i="16" s="1"/>
  <c r="H8" i="16" s="1"/>
  <c r="E9" i="16"/>
  <c r="F9" i="16" s="1"/>
  <c r="E10" i="16"/>
  <c r="F10" i="16" s="1"/>
  <c r="E11" i="16"/>
  <c r="G11" i="16" s="1"/>
  <c r="H11" i="16" s="1"/>
  <c r="E12" i="16"/>
  <c r="G12" i="16" s="1"/>
  <c r="H12" i="16" s="1"/>
  <c r="E13" i="16"/>
  <c r="F13" i="16" s="1"/>
  <c r="E14" i="16"/>
  <c r="F14" i="16" s="1"/>
  <c r="E15" i="16"/>
  <c r="G15" i="16" s="1"/>
  <c r="H15" i="16" s="1"/>
  <c r="E16" i="16"/>
  <c r="G16" i="16" s="1"/>
  <c r="H16" i="16" s="1"/>
  <c r="E17" i="16"/>
  <c r="F17" i="16" s="1"/>
  <c r="E18" i="16"/>
  <c r="F18" i="16" s="1"/>
  <c r="E19" i="16"/>
  <c r="G19" i="16" s="1"/>
  <c r="H19" i="16" s="1"/>
  <c r="E20" i="16"/>
  <c r="G20" i="16" s="1"/>
  <c r="H20" i="16" s="1"/>
  <c r="E21" i="16"/>
  <c r="F21" i="16" s="1"/>
  <c r="E22" i="16"/>
  <c r="F22" i="16" s="1"/>
  <c r="E23" i="16"/>
  <c r="G23" i="16" s="1"/>
  <c r="H23" i="16" s="1"/>
  <c r="E24" i="16"/>
  <c r="G24" i="16" s="1"/>
  <c r="H24" i="16" s="1"/>
  <c r="E25" i="16"/>
  <c r="F25" i="16" s="1"/>
  <c r="E26" i="16"/>
  <c r="F26" i="16" s="1"/>
  <c r="E27" i="16"/>
  <c r="G27" i="16" s="1"/>
  <c r="H27" i="16" s="1"/>
  <c r="E28" i="16"/>
  <c r="G28" i="16" s="1"/>
  <c r="H28" i="16" s="1"/>
  <c r="E29" i="16"/>
  <c r="F29" i="16" s="1"/>
  <c r="E30" i="16"/>
  <c r="F30" i="16" s="1"/>
  <c r="E31" i="16"/>
  <c r="G31" i="16" s="1"/>
  <c r="H31" i="16" s="1"/>
  <c r="E32" i="16"/>
  <c r="G32" i="16" s="1"/>
  <c r="H32" i="16" s="1"/>
  <c r="E33" i="16"/>
  <c r="F33" i="16" s="1"/>
  <c r="E34" i="16"/>
  <c r="F34" i="16" s="1"/>
  <c r="E35" i="16"/>
  <c r="G35" i="16" s="1"/>
  <c r="H35" i="16" s="1"/>
  <c r="E36" i="16"/>
  <c r="G36" i="16" s="1"/>
  <c r="H36" i="16" s="1"/>
  <c r="E37" i="16"/>
  <c r="F37" i="16" s="1"/>
  <c r="E38" i="16"/>
  <c r="F38" i="16" s="1"/>
  <c r="E39" i="16"/>
  <c r="G39" i="16" s="1"/>
  <c r="H39" i="16" s="1"/>
  <c r="E40" i="16"/>
  <c r="G40" i="16" s="1"/>
  <c r="H40" i="16" s="1"/>
  <c r="E41" i="16"/>
  <c r="F41" i="16" s="1"/>
  <c r="E42" i="16"/>
  <c r="F42" i="16" s="1"/>
  <c r="E43" i="16"/>
  <c r="G43" i="16" s="1"/>
  <c r="H43" i="16" s="1"/>
  <c r="E44" i="16"/>
  <c r="G44" i="16" s="1"/>
  <c r="H44" i="16" s="1"/>
  <c r="E45" i="16"/>
  <c r="F45" i="16" s="1"/>
  <c r="E46" i="16"/>
  <c r="F46" i="16" s="1"/>
  <c r="E47" i="16"/>
  <c r="G47" i="16" s="1"/>
  <c r="H47" i="16" s="1"/>
  <c r="E48" i="16"/>
  <c r="G48" i="16" s="1"/>
  <c r="H48" i="16" s="1"/>
  <c r="E49" i="16"/>
  <c r="F49" i="16" s="1"/>
  <c r="E50" i="16"/>
  <c r="F50" i="16" s="1"/>
  <c r="E51" i="16"/>
  <c r="G51" i="16" s="1"/>
  <c r="H51" i="16" s="1"/>
  <c r="E52" i="16"/>
  <c r="G52" i="16" s="1"/>
  <c r="H52" i="16" s="1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36" i="15"/>
  <c r="E37" i="15"/>
  <c r="E38" i="15"/>
  <c r="E39" i="15"/>
  <c r="E40" i="15"/>
  <c r="E41" i="15"/>
  <c r="E42" i="15"/>
  <c r="E43" i="15"/>
  <c r="E44" i="15"/>
  <c r="E45" i="15"/>
  <c r="E46" i="15"/>
  <c r="E47" i="15"/>
  <c r="E48" i="15"/>
  <c r="G5" i="15"/>
  <c r="H5" i="15" s="1"/>
  <c r="G6" i="15"/>
  <c r="H6" i="15" s="1"/>
  <c r="G7" i="15"/>
  <c r="H7" i="15" s="1"/>
  <c r="G8" i="15"/>
  <c r="H8" i="15" s="1"/>
  <c r="G9" i="15"/>
  <c r="H9" i="15" s="1"/>
  <c r="G10" i="15"/>
  <c r="H10" i="15" s="1"/>
  <c r="G11" i="15"/>
  <c r="H11" i="15" s="1"/>
  <c r="G12" i="15"/>
  <c r="H12" i="15" s="1"/>
  <c r="G13" i="15"/>
  <c r="H13" i="15" s="1"/>
  <c r="G14" i="15"/>
  <c r="H14" i="15" s="1"/>
  <c r="G15" i="15"/>
  <c r="H15" i="15" s="1"/>
  <c r="G16" i="15"/>
  <c r="H16" i="15" s="1"/>
  <c r="G17" i="15"/>
  <c r="H17" i="15" s="1"/>
  <c r="G18" i="15"/>
  <c r="H18" i="15" s="1"/>
  <c r="G19" i="15"/>
  <c r="H19" i="15" s="1"/>
  <c r="G20" i="15"/>
  <c r="H20" i="15" s="1"/>
  <c r="G21" i="15"/>
  <c r="H21" i="15" s="1"/>
  <c r="G22" i="15"/>
  <c r="H22" i="15" s="1"/>
  <c r="G23" i="15"/>
  <c r="H23" i="15" s="1"/>
  <c r="G24" i="15"/>
  <c r="H24" i="15" s="1"/>
  <c r="G25" i="15"/>
  <c r="H25" i="15" s="1"/>
  <c r="G26" i="15"/>
  <c r="H26" i="15" s="1"/>
  <c r="G27" i="15"/>
  <c r="H27" i="15" s="1"/>
  <c r="G28" i="15"/>
  <c r="H28" i="15" s="1"/>
  <c r="G29" i="15"/>
  <c r="H29" i="15" s="1"/>
  <c r="G30" i="15"/>
  <c r="H30" i="15" s="1"/>
  <c r="G31" i="15"/>
  <c r="H31" i="15" s="1"/>
  <c r="G32" i="15"/>
  <c r="H32" i="15" s="1"/>
  <c r="G33" i="15"/>
  <c r="H33" i="15" s="1"/>
  <c r="G34" i="15"/>
  <c r="H34" i="15" s="1"/>
  <c r="G35" i="15"/>
  <c r="H35" i="15" s="1"/>
  <c r="G36" i="15"/>
  <c r="H36" i="15" s="1"/>
  <c r="G37" i="15"/>
  <c r="H37" i="15" s="1"/>
  <c r="G38" i="15"/>
  <c r="H38" i="15" s="1"/>
  <c r="G39" i="15"/>
  <c r="H39" i="15" s="1"/>
  <c r="G40" i="15"/>
  <c r="H40" i="15" s="1"/>
  <c r="G41" i="15"/>
  <c r="H41" i="15" s="1"/>
  <c r="G42" i="15"/>
  <c r="H42" i="15" s="1"/>
  <c r="G43" i="15"/>
  <c r="H43" i="15" s="1"/>
  <c r="G44" i="15"/>
  <c r="H44" i="15" s="1"/>
  <c r="G45" i="15"/>
  <c r="H45" i="15" s="1"/>
  <c r="G46" i="15"/>
  <c r="H46" i="15" s="1"/>
  <c r="G47" i="15"/>
  <c r="H47" i="15" s="1"/>
  <c r="G48" i="15"/>
  <c r="H48" i="15" s="1"/>
  <c r="G4" i="15"/>
  <c r="H4" i="15" s="1"/>
  <c r="F4" i="15"/>
  <c r="F5" i="15"/>
  <c r="F6" i="15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46" i="15"/>
  <c r="F47" i="15"/>
  <c r="F48" i="15"/>
  <c r="E4" i="14"/>
  <c r="G4" i="14"/>
  <c r="H4" i="14" s="1"/>
  <c r="G6" i="14"/>
  <c r="H6" i="14" s="1"/>
  <c r="G10" i="14"/>
  <c r="H10" i="14" s="1"/>
  <c r="G14" i="14"/>
  <c r="H14" i="14" s="1"/>
  <c r="G18" i="14"/>
  <c r="H18" i="14" s="1"/>
  <c r="G22" i="14"/>
  <c r="H22" i="14" s="1"/>
  <c r="G26" i="14"/>
  <c r="H26" i="14" s="1"/>
  <c r="G30" i="14"/>
  <c r="H30" i="14" s="1"/>
  <c r="G34" i="14"/>
  <c r="H34" i="14" s="1"/>
  <c r="G38" i="14"/>
  <c r="H38" i="14" s="1"/>
  <c r="G42" i="14"/>
  <c r="H42" i="14" s="1"/>
  <c r="G46" i="14"/>
  <c r="H46" i="14" s="1"/>
  <c r="F6" i="14"/>
  <c r="F10" i="14"/>
  <c r="F14" i="14"/>
  <c r="F18" i="14"/>
  <c r="F22" i="14"/>
  <c r="F26" i="14"/>
  <c r="F30" i="14"/>
  <c r="F34" i="14"/>
  <c r="F38" i="14"/>
  <c r="F42" i="14"/>
  <c r="F46" i="14"/>
  <c r="F4" i="14"/>
  <c r="E5" i="14"/>
  <c r="G5" i="14" s="1"/>
  <c r="H5" i="14" s="1"/>
  <c r="E6" i="14"/>
  <c r="E7" i="14"/>
  <c r="G7" i="14" s="1"/>
  <c r="H7" i="14" s="1"/>
  <c r="E8" i="14"/>
  <c r="G8" i="14" s="1"/>
  <c r="H8" i="14" s="1"/>
  <c r="E9" i="14"/>
  <c r="G9" i="14" s="1"/>
  <c r="H9" i="14" s="1"/>
  <c r="E10" i="14"/>
  <c r="E11" i="14"/>
  <c r="G11" i="14" s="1"/>
  <c r="H11" i="14" s="1"/>
  <c r="E12" i="14"/>
  <c r="G12" i="14" s="1"/>
  <c r="H12" i="14" s="1"/>
  <c r="E13" i="14"/>
  <c r="G13" i="14" s="1"/>
  <c r="H13" i="14" s="1"/>
  <c r="E14" i="14"/>
  <c r="E15" i="14"/>
  <c r="G15" i="14" s="1"/>
  <c r="H15" i="14" s="1"/>
  <c r="E16" i="14"/>
  <c r="G16" i="14" s="1"/>
  <c r="H16" i="14" s="1"/>
  <c r="E17" i="14"/>
  <c r="G17" i="14" s="1"/>
  <c r="H17" i="14" s="1"/>
  <c r="E18" i="14"/>
  <c r="E19" i="14"/>
  <c r="G19" i="14" s="1"/>
  <c r="H19" i="14" s="1"/>
  <c r="E20" i="14"/>
  <c r="G20" i="14" s="1"/>
  <c r="H20" i="14" s="1"/>
  <c r="E21" i="14"/>
  <c r="G21" i="14" s="1"/>
  <c r="H21" i="14" s="1"/>
  <c r="E22" i="14"/>
  <c r="E23" i="14"/>
  <c r="G23" i="14" s="1"/>
  <c r="H23" i="14" s="1"/>
  <c r="E24" i="14"/>
  <c r="G24" i="14" s="1"/>
  <c r="H24" i="14" s="1"/>
  <c r="E25" i="14"/>
  <c r="G25" i="14" s="1"/>
  <c r="H25" i="14" s="1"/>
  <c r="E26" i="14"/>
  <c r="E27" i="14"/>
  <c r="G27" i="14" s="1"/>
  <c r="H27" i="14" s="1"/>
  <c r="E28" i="14"/>
  <c r="G28" i="14" s="1"/>
  <c r="H28" i="14" s="1"/>
  <c r="E29" i="14"/>
  <c r="G29" i="14" s="1"/>
  <c r="H29" i="14" s="1"/>
  <c r="E30" i="14"/>
  <c r="E31" i="14"/>
  <c r="G31" i="14" s="1"/>
  <c r="H31" i="14" s="1"/>
  <c r="E32" i="14"/>
  <c r="G32" i="14" s="1"/>
  <c r="H32" i="14" s="1"/>
  <c r="E33" i="14"/>
  <c r="G33" i="14" s="1"/>
  <c r="H33" i="14" s="1"/>
  <c r="E34" i="14"/>
  <c r="E35" i="14"/>
  <c r="G35" i="14" s="1"/>
  <c r="H35" i="14" s="1"/>
  <c r="E36" i="14"/>
  <c r="G36" i="14" s="1"/>
  <c r="H36" i="14" s="1"/>
  <c r="E37" i="14"/>
  <c r="G37" i="14" s="1"/>
  <c r="H37" i="14" s="1"/>
  <c r="E38" i="14"/>
  <c r="E39" i="14"/>
  <c r="G39" i="14" s="1"/>
  <c r="H39" i="14" s="1"/>
  <c r="E40" i="14"/>
  <c r="G40" i="14" s="1"/>
  <c r="H40" i="14" s="1"/>
  <c r="E41" i="14"/>
  <c r="G41" i="14" s="1"/>
  <c r="H41" i="14" s="1"/>
  <c r="E42" i="14"/>
  <c r="E43" i="14"/>
  <c r="G43" i="14" s="1"/>
  <c r="H43" i="14" s="1"/>
  <c r="E44" i="14"/>
  <c r="G44" i="14" s="1"/>
  <c r="H44" i="14" s="1"/>
  <c r="E45" i="14"/>
  <c r="G45" i="14" s="1"/>
  <c r="H45" i="14" s="1"/>
  <c r="E46" i="14"/>
  <c r="E47" i="14"/>
  <c r="G47" i="14" s="1"/>
  <c r="H47" i="14" s="1"/>
  <c r="E48" i="14"/>
  <c r="G48" i="14" s="1"/>
  <c r="H48" i="14" s="1"/>
  <c r="E4" i="13"/>
  <c r="G4" i="13" s="1"/>
  <c r="H4" i="13" s="1"/>
  <c r="E5" i="13"/>
  <c r="F5" i="13" s="1"/>
  <c r="E6" i="13"/>
  <c r="F6" i="13" s="1"/>
  <c r="E7" i="13"/>
  <c r="F7" i="13" s="1"/>
  <c r="E8" i="13"/>
  <c r="G8" i="13" s="1"/>
  <c r="H8" i="13" s="1"/>
  <c r="E9" i="13"/>
  <c r="F9" i="13" s="1"/>
  <c r="E10" i="13"/>
  <c r="F10" i="13" s="1"/>
  <c r="E11" i="13"/>
  <c r="F11" i="13" s="1"/>
  <c r="E12" i="13"/>
  <c r="G12" i="13" s="1"/>
  <c r="H12" i="13" s="1"/>
  <c r="E13" i="13"/>
  <c r="F13" i="13" s="1"/>
  <c r="E14" i="13"/>
  <c r="F14" i="13" s="1"/>
  <c r="E15" i="13"/>
  <c r="F15" i="13" s="1"/>
  <c r="E16" i="13"/>
  <c r="G16" i="13" s="1"/>
  <c r="H16" i="13" s="1"/>
  <c r="E17" i="13"/>
  <c r="F17" i="13" s="1"/>
  <c r="E18" i="13"/>
  <c r="F18" i="13" s="1"/>
  <c r="E19" i="13"/>
  <c r="F19" i="13" s="1"/>
  <c r="E20" i="13"/>
  <c r="G20" i="13" s="1"/>
  <c r="H20" i="13" s="1"/>
  <c r="E21" i="13"/>
  <c r="F21" i="13" s="1"/>
  <c r="E22" i="13"/>
  <c r="F22" i="13" s="1"/>
  <c r="E23" i="13"/>
  <c r="F23" i="13" s="1"/>
  <c r="E24" i="13"/>
  <c r="G24" i="13" s="1"/>
  <c r="H24" i="13" s="1"/>
  <c r="E25" i="13"/>
  <c r="F25" i="13" s="1"/>
  <c r="E26" i="13"/>
  <c r="F26" i="13" s="1"/>
  <c r="E27" i="13"/>
  <c r="F27" i="13" s="1"/>
  <c r="E28" i="13"/>
  <c r="G28" i="13" s="1"/>
  <c r="H28" i="13" s="1"/>
  <c r="E29" i="13"/>
  <c r="F29" i="13" s="1"/>
  <c r="E30" i="13"/>
  <c r="F30" i="13" s="1"/>
  <c r="E31" i="13"/>
  <c r="F31" i="13" s="1"/>
  <c r="E32" i="13"/>
  <c r="G32" i="13" s="1"/>
  <c r="H32" i="13" s="1"/>
  <c r="E33" i="13"/>
  <c r="F33" i="13" s="1"/>
  <c r="E34" i="13"/>
  <c r="F34" i="13" s="1"/>
  <c r="E35" i="13"/>
  <c r="F35" i="13" s="1"/>
  <c r="E36" i="13"/>
  <c r="G36" i="13" s="1"/>
  <c r="H36" i="13" s="1"/>
  <c r="E37" i="13"/>
  <c r="F37" i="13" s="1"/>
  <c r="E38" i="13"/>
  <c r="F38" i="13" s="1"/>
  <c r="E39" i="13"/>
  <c r="F39" i="13" s="1"/>
  <c r="E40" i="13"/>
  <c r="G40" i="13" s="1"/>
  <c r="H40" i="13" s="1"/>
  <c r="E41" i="13"/>
  <c r="F41" i="13" s="1"/>
  <c r="E42" i="13"/>
  <c r="F42" i="13" s="1"/>
  <c r="E43" i="13"/>
  <c r="F43" i="13" s="1"/>
  <c r="E44" i="13"/>
  <c r="G44" i="13" s="1"/>
  <c r="H44" i="13" s="1"/>
  <c r="E45" i="13"/>
  <c r="F45" i="13" s="1"/>
  <c r="E46" i="13"/>
  <c r="F46" i="13" s="1"/>
  <c r="E4" i="12"/>
  <c r="G4" i="12"/>
  <c r="H4" i="12" s="1"/>
  <c r="F4" i="12"/>
  <c r="E5" i="12"/>
  <c r="F5" i="12" s="1"/>
  <c r="E6" i="12"/>
  <c r="F6" i="12" s="1"/>
  <c r="E7" i="12"/>
  <c r="G7" i="12" s="1"/>
  <c r="H7" i="12" s="1"/>
  <c r="E8" i="12"/>
  <c r="G8" i="12" s="1"/>
  <c r="H8" i="12" s="1"/>
  <c r="E9" i="12"/>
  <c r="F9" i="12" s="1"/>
  <c r="E10" i="12"/>
  <c r="F10" i="12" s="1"/>
  <c r="E11" i="12"/>
  <c r="G11" i="12" s="1"/>
  <c r="H11" i="12" s="1"/>
  <c r="E12" i="12"/>
  <c r="G12" i="12" s="1"/>
  <c r="H12" i="12" s="1"/>
  <c r="E13" i="12"/>
  <c r="F13" i="12" s="1"/>
  <c r="E14" i="12"/>
  <c r="F14" i="12" s="1"/>
  <c r="E15" i="12"/>
  <c r="G15" i="12" s="1"/>
  <c r="H15" i="12" s="1"/>
  <c r="E16" i="12"/>
  <c r="G16" i="12" s="1"/>
  <c r="H16" i="12" s="1"/>
  <c r="E17" i="12"/>
  <c r="F17" i="12" s="1"/>
  <c r="E18" i="12"/>
  <c r="F18" i="12" s="1"/>
  <c r="E19" i="12"/>
  <c r="G19" i="12" s="1"/>
  <c r="H19" i="12" s="1"/>
  <c r="E20" i="12"/>
  <c r="G20" i="12" s="1"/>
  <c r="H20" i="12" s="1"/>
  <c r="E21" i="12"/>
  <c r="F21" i="12" s="1"/>
  <c r="E22" i="12"/>
  <c r="F22" i="12" s="1"/>
  <c r="E23" i="12"/>
  <c r="G23" i="12" s="1"/>
  <c r="H23" i="12" s="1"/>
  <c r="E24" i="12"/>
  <c r="G24" i="12" s="1"/>
  <c r="H24" i="12" s="1"/>
  <c r="E25" i="12"/>
  <c r="F25" i="12" s="1"/>
  <c r="E26" i="12"/>
  <c r="F26" i="12" s="1"/>
  <c r="E27" i="12"/>
  <c r="G27" i="12" s="1"/>
  <c r="H27" i="12" s="1"/>
  <c r="E28" i="12"/>
  <c r="G28" i="12" s="1"/>
  <c r="H28" i="12" s="1"/>
  <c r="E29" i="12"/>
  <c r="F29" i="12" s="1"/>
  <c r="E30" i="12"/>
  <c r="F30" i="12" s="1"/>
  <c r="E31" i="12"/>
  <c r="G31" i="12" s="1"/>
  <c r="H31" i="12" s="1"/>
  <c r="E32" i="12"/>
  <c r="G32" i="12" s="1"/>
  <c r="H32" i="12" s="1"/>
  <c r="E33" i="12"/>
  <c r="F33" i="12" s="1"/>
  <c r="E34" i="12"/>
  <c r="F34" i="12" s="1"/>
  <c r="E35" i="12"/>
  <c r="G35" i="12" s="1"/>
  <c r="H35" i="12" s="1"/>
  <c r="E36" i="12"/>
  <c r="G36" i="12" s="1"/>
  <c r="H36" i="12" s="1"/>
  <c r="E37" i="12"/>
  <c r="F37" i="12" s="1"/>
  <c r="E38" i="12"/>
  <c r="F38" i="12" s="1"/>
  <c r="E39" i="12"/>
  <c r="G39" i="12" s="1"/>
  <c r="H39" i="12" s="1"/>
  <c r="E40" i="12"/>
  <c r="G40" i="12" s="1"/>
  <c r="H40" i="12" s="1"/>
  <c r="E41" i="12"/>
  <c r="F41" i="12" s="1"/>
  <c r="E4" i="11"/>
  <c r="G4" i="11"/>
  <c r="H4" i="11" s="1"/>
  <c r="F8" i="11"/>
  <c r="F12" i="11"/>
  <c r="F16" i="11"/>
  <c r="F20" i="11"/>
  <c r="F24" i="11"/>
  <c r="F28" i="11"/>
  <c r="F32" i="11"/>
  <c r="F36" i="11"/>
  <c r="F40" i="11"/>
  <c r="F4" i="11"/>
  <c r="E5" i="11"/>
  <c r="F5" i="11" s="1"/>
  <c r="E6" i="11"/>
  <c r="F6" i="11" s="1"/>
  <c r="E7" i="11"/>
  <c r="G7" i="11" s="1"/>
  <c r="H7" i="11" s="1"/>
  <c r="E8" i="11"/>
  <c r="G8" i="11" s="1"/>
  <c r="H8" i="11" s="1"/>
  <c r="E9" i="11"/>
  <c r="F9" i="11" s="1"/>
  <c r="E10" i="11"/>
  <c r="F10" i="11" s="1"/>
  <c r="E11" i="11"/>
  <c r="G11" i="11" s="1"/>
  <c r="H11" i="11" s="1"/>
  <c r="E12" i="11"/>
  <c r="G12" i="11" s="1"/>
  <c r="H12" i="11" s="1"/>
  <c r="E13" i="11"/>
  <c r="F13" i="11" s="1"/>
  <c r="E14" i="11"/>
  <c r="F14" i="11" s="1"/>
  <c r="E15" i="11"/>
  <c r="G15" i="11" s="1"/>
  <c r="H15" i="11" s="1"/>
  <c r="E16" i="11"/>
  <c r="G16" i="11" s="1"/>
  <c r="H16" i="11" s="1"/>
  <c r="E17" i="11"/>
  <c r="F17" i="11" s="1"/>
  <c r="E18" i="11"/>
  <c r="F18" i="11" s="1"/>
  <c r="E19" i="11"/>
  <c r="G19" i="11" s="1"/>
  <c r="H19" i="11" s="1"/>
  <c r="E20" i="11"/>
  <c r="G20" i="11" s="1"/>
  <c r="H20" i="11" s="1"/>
  <c r="E21" i="11"/>
  <c r="F21" i="11" s="1"/>
  <c r="E22" i="11"/>
  <c r="F22" i="11" s="1"/>
  <c r="E23" i="11"/>
  <c r="G23" i="11" s="1"/>
  <c r="H23" i="11" s="1"/>
  <c r="E24" i="11"/>
  <c r="G24" i="11" s="1"/>
  <c r="H24" i="11" s="1"/>
  <c r="E25" i="11"/>
  <c r="F25" i="11" s="1"/>
  <c r="E26" i="11"/>
  <c r="F26" i="11" s="1"/>
  <c r="E27" i="11"/>
  <c r="G27" i="11" s="1"/>
  <c r="H27" i="11" s="1"/>
  <c r="E28" i="11"/>
  <c r="G28" i="11" s="1"/>
  <c r="H28" i="11" s="1"/>
  <c r="E29" i="11"/>
  <c r="F29" i="11" s="1"/>
  <c r="E30" i="11"/>
  <c r="F30" i="11" s="1"/>
  <c r="E31" i="11"/>
  <c r="G31" i="11" s="1"/>
  <c r="H31" i="11" s="1"/>
  <c r="E32" i="11"/>
  <c r="G32" i="11" s="1"/>
  <c r="H32" i="11" s="1"/>
  <c r="E33" i="11"/>
  <c r="F33" i="11" s="1"/>
  <c r="E34" i="11"/>
  <c r="F34" i="11" s="1"/>
  <c r="E35" i="11"/>
  <c r="G35" i="11" s="1"/>
  <c r="H35" i="11" s="1"/>
  <c r="E36" i="11"/>
  <c r="G36" i="11" s="1"/>
  <c r="H36" i="11" s="1"/>
  <c r="E37" i="11"/>
  <c r="F37" i="11" s="1"/>
  <c r="E38" i="11"/>
  <c r="F38" i="11" s="1"/>
  <c r="E39" i="11"/>
  <c r="G39" i="11" s="1"/>
  <c r="H39" i="11" s="1"/>
  <c r="E40" i="11"/>
  <c r="G40" i="11" s="1"/>
  <c r="H40" i="11" s="1"/>
  <c r="E41" i="11"/>
  <c r="F41" i="11" s="1"/>
  <c r="E4" i="10"/>
  <c r="G4" i="10"/>
  <c r="H4" i="10" s="1"/>
  <c r="F7" i="10"/>
  <c r="F11" i="10"/>
  <c r="F15" i="10"/>
  <c r="F19" i="10"/>
  <c r="F23" i="10"/>
  <c r="F27" i="10"/>
  <c r="F31" i="10"/>
  <c r="F35" i="10"/>
  <c r="F39" i="10"/>
  <c r="F4" i="10"/>
  <c r="E5" i="10"/>
  <c r="F5" i="10" s="1"/>
  <c r="E6" i="10"/>
  <c r="G6" i="10" s="1"/>
  <c r="H6" i="10" s="1"/>
  <c r="E7" i="10"/>
  <c r="G7" i="10" s="1"/>
  <c r="H7" i="10" s="1"/>
  <c r="E8" i="10"/>
  <c r="F8" i="10" s="1"/>
  <c r="E9" i="10"/>
  <c r="F9" i="10" s="1"/>
  <c r="E10" i="10"/>
  <c r="G10" i="10" s="1"/>
  <c r="H10" i="10" s="1"/>
  <c r="E11" i="10"/>
  <c r="G11" i="10" s="1"/>
  <c r="H11" i="10" s="1"/>
  <c r="E12" i="10"/>
  <c r="F12" i="10" s="1"/>
  <c r="E13" i="10"/>
  <c r="F13" i="10" s="1"/>
  <c r="E14" i="10"/>
  <c r="G14" i="10" s="1"/>
  <c r="H14" i="10" s="1"/>
  <c r="E15" i="10"/>
  <c r="G15" i="10" s="1"/>
  <c r="H15" i="10" s="1"/>
  <c r="E16" i="10"/>
  <c r="F16" i="10" s="1"/>
  <c r="E17" i="10"/>
  <c r="F17" i="10" s="1"/>
  <c r="E18" i="10"/>
  <c r="G18" i="10" s="1"/>
  <c r="H18" i="10" s="1"/>
  <c r="E19" i="10"/>
  <c r="G19" i="10" s="1"/>
  <c r="H19" i="10" s="1"/>
  <c r="E20" i="10"/>
  <c r="F20" i="10" s="1"/>
  <c r="E21" i="10"/>
  <c r="F21" i="10" s="1"/>
  <c r="E22" i="10"/>
  <c r="G22" i="10" s="1"/>
  <c r="H22" i="10" s="1"/>
  <c r="E23" i="10"/>
  <c r="G23" i="10" s="1"/>
  <c r="H23" i="10" s="1"/>
  <c r="E24" i="10"/>
  <c r="F24" i="10" s="1"/>
  <c r="E25" i="10"/>
  <c r="F25" i="10" s="1"/>
  <c r="E26" i="10"/>
  <c r="G26" i="10" s="1"/>
  <c r="H26" i="10" s="1"/>
  <c r="E27" i="10"/>
  <c r="G27" i="10" s="1"/>
  <c r="H27" i="10" s="1"/>
  <c r="E28" i="10"/>
  <c r="F28" i="10" s="1"/>
  <c r="E29" i="10"/>
  <c r="F29" i="10" s="1"/>
  <c r="E30" i="10"/>
  <c r="G30" i="10" s="1"/>
  <c r="H30" i="10" s="1"/>
  <c r="E31" i="10"/>
  <c r="G31" i="10" s="1"/>
  <c r="H31" i="10" s="1"/>
  <c r="E32" i="10"/>
  <c r="F32" i="10" s="1"/>
  <c r="E33" i="10"/>
  <c r="F33" i="10" s="1"/>
  <c r="E34" i="10"/>
  <c r="G34" i="10" s="1"/>
  <c r="H34" i="10" s="1"/>
  <c r="E35" i="10"/>
  <c r="G35" i="10" s="1"/>
  <c r="H35" i="10" s="1"/>
  <c r="E36" i="10"/>
  <c r="F36" i="10" s="1"/>
  <c r="E37" i="10"/>
  <c r="F37" i="10" s="1"/>
  <c r="E38" i="10"/>
  <c r="G38" i="10" s="1"/>
  <c r="H38" i="10" s="1"/>
  <c r="E39" i="10"/>
  <c r="G39" i="10" s="1"/>
  <c r="H39" i="10" s="1"/>
  <c r="E40" i="10"/>
  <c r="F40" i="10" s="1"/>
  <c r="E41" i="10"/>
  <c r="F41" i="10" s="1"/>
  <c r="E5" i="9"/>
  <c r="G5" i="9" s="1"/>
  <c r="H5" i="9" s="1"/>
  <c r="E6" i="9"/>
  <c r="F6" i="9" s="1"/>
  <c r="E7" i="9"/>
  <c r="G7" i="9" s="1"/>
  <c r="H7" i="9" s="1"/>
  <c r="E8" i="9"/>
  <c r="G8" i="9" s="1"/>
  <c r="H8" i="9" s="1"/>
  <c r="E9" i="9"/>
  <c r="G9" i="9" s="1"/>
  <c r="H9" i="9" s="1"/>
  <c r="E10" i="9"/>
  <c r="F10" i="9" s="1"/>
  <c r="E11" i="9"/>
  <c r="G11" i="9" s="1"/>
  <c r="H11" i="9" s="1"/>
  <c r="E12" i="9"/>
  <c r="G12" i="9" s="1"/>
  <c r="H12" i="9" s="1"/>
  <c r="E13" i="9"/>
  <c r="G13" i="9" s="1"/>
  <c r="H13" i="9" s="1"/>
  <c r="E14" i="9"/>
  <c r="F14" i="9" s="1"/>
  <c r="E15" i="9"/>
  <c r="G15" i="9" s="1"/>
  <c r="H15" i="9" s="1"/>
  <c r="E16" i="9"/>
  <c r="G16" i="9" s="1"/>
  <c r="H16" i="9" s="1"/>
  <c r="E17" i="9"/>
  <c r="G17" i="9" s="1"/>
  <c r="H17" i="9" s="1"/>
  <c r="E18" i="9"/>
  <c r="F18" i="9" s="1"/>
  <c r="E19" i="9"/>
  <c r="G19" i="9" s="1"/>
  <c r="H19" i="9" s="1"/>
  <c r="E20" i="9"/>
  <c r="G20" i="9" s="1"/>
  <c r="H20" i="9" s="1"/>
  <c r="E21" i="9"/>
  <c r="G21" i="9" s="1"/>
  <c r="H21" i="9" s="1"/>
  <c r="E22" i="9"/>
  <c r="F22" i="9" s="1"/>
  <c r="E23" i="9"/>
  <c r="G23" i="9" s="1"/>
  <c r="H23" i="9" s="1"/>
  <c r="E24" i="9"/>
  <c r="G24" i="9" s="1"/>
  <c r="H24" i="9" s="1"/>
  <c r="E25" i="9"/>
  <c r="G25" i="9" s="1"/>
  <c r="H25" i="9" s="1"/>
  <c r="E26" i="9"/>
  <c r="F26" i="9" s="1"/>
  <c r="E27" i="9"/>
  <c r="G27" i="9" s="1"/>
  <c r="H27" i="9" s="1"/>
  <c r="E28" i="9"/>
  <c r="G28" i="9" s="1"/>
  <c r="H28" i="9" s="1"/>
  <c r="E29" i="9"/>
  <c r="G29" i="9" s="1"/>
  <c r="H29" i="9" s="1"/>
  <c r="E30" i="9"/>
  <c r="F30" i="9" s="1"/>
  <c r="E31" i="9"/>
  <c r="G31" i="9" s="1"/>
  <c r="H31" i="9" s="1"/>
  <c r="E32" i="9"/>
  <c r="G32" i="9" s="1"/>
  <c r="H32" i="9" s="1"/>
  <c r="E33" i="9"/>
  <c r="G33" i="9" s="1"/>
  <c r="H33" i="9" s="1"/>
  <c r="E34" i="9"/>
  <c r="F34" i="9" s="1"/>
  <c r="E35" i="9"/>
  <c r="G35" i="9" s="1"/>
  <c r="H35" i="9" s="1"/>
  <c r="E36" i="9"/>
  <c r="G36" i="9" s="1"/>
  <c r="H36" i="9" s="1"/>
  <c r="E37" i="9"/>
  <c r="G37" i="9" s="1"/>
  <c r="H37" i="9" s="1"/>
  <c r="E38" i="9"/>
  <c r="F38" i="9" s="1"/>
  <c r="E39" i="9"/>
  <c r="G39" i="9" s="1"/>
  <c r="H39" i="9" s="1"/>
  <c r="E40" i="9"/>
  <c r="G40" i="9" s="1"/>
  <c r="H40" i="9" s="1"/>
  <c r="E4" i="9"/>
  <c r="G4" i="9" s="1"/>
  <c r="H4" i="9" s="1"/>
  <c r="E4" i="8"/>
  <c r="G4" i="8"/>
  <c r="H4" i="8" s="1"/>
  <c r="F5" i="8"/>
  <c r="F8" i="8"/>
  <c r="F9" i="8"/>
  <c r="F12" i="8"/>
  <c r="F13" i="8"/>
  <c r="F16" i="8"/>
  <c r="F17" i="8"/>
  <c r="F20" i="8"/>
  <c r="F21" i="8"/>
  <c r="F4" i="8"/>
  <c r="E5" i="8"/>
  <c r="G5" i="8" s="1"/>
  <c r="H5" i="8" s="1"/>
  <c r="E6" i="8"/>
  <c r="F6" i="8" s="1"/>
  <c r="E7" i="8"/>
  <c r="F7" i="8" s="1"/>
  <c r="E8" i="8"/>
  <c r="G8" i="8" s="1"/>
  <c r="H8" i="8" s="1"/>
  <c r="E9" i="8"/>
  <c r="G9" i="8" s="1"/>
  <c r="H9" i="8" s="1"/>
  <c r="E10" i="8"/>
  <c r="F10" i="8" s="1"/>
  <c r="E11" i="8"/>
  <c r="F11" i="8" s="1"/>
  <c r="E12" i="8"/>
  <c r="G12" i="8" s="1"/>
  <c r="H12" i="8" s="1"/>
  <c r="E13" i="8"/>
  <c r="G13" i="8" s="1"/>
  <c r="H13" i="8" s="1"/>
  <c r="E14" i="8"/>
  <c r="F14" i="8" s="1"/>
  <c r="E15" i="8"/>
  <c r="F15" i="8" s="1"/>
  <c r="E16" i="8"/>
  <c r="G16" i="8" s="1"/>
  <c r="H16" i="8" s="1"/>
  <c r="E17" i="8"/>
  <c r="G17" i="8" s="1"/>
  <c r="H17" i="8" s="1"/>
  <c r="E18" i="8"/>
  <c r="F18" i="8" s="1"/>
  <c r="E19" i="8"/>
  <c r="F19" i="8" s="1"/>
  <c r="E20" i="8"/>
  <c r="G20" i="8" s="1"/>
  <c r="H20" i="8" s="1"/>
  <c r="E21" i="8"/>
  <c r="G21" i="8" s="1"/>
  <c r="H21" i="8" s="1"/>
  <c r="E4" i="7"/>
  <c r="E4" i="3"/>
  <c r="E6" i="7"/>
  <c r="H6" i="7"/>
  <c r="G5" i="7"/>
  <c r="H5" i="7" s="1"/>
  <c r="G6" i="7"/>
  <c r="G9" i="7"/>
  <c r="H9" i="7" s="1"/>
  <c r="F6" i="7"/>
  <c r="F9" i="7"/>
  <c r="F12" i="7"/>
  <c r="F16" i="7"/>
  <c r="F20" i="7"/>
  <c r="F24" i="7"/>
  <c r="E5" i="7"/>
  <c r="F5" i="7" s="1"/>
  <c r="E7" i="7"/>
  <c r="G7" i="7" s="1"/>
  <c r="H7" i="7" s="1"/>
  <c r="E8" i="7"/>
  <c r="G8" i="7" s="1"/>
  <c r="H8" i="7" s="1"/>
  <c r="E10" i="7"/>
  <c r="G10" i="7" s="1"/>
  <c r="H10" i="7" s="1"/>
  <c r="E11" i="7"/>
  <c r="G11" i="7" s="1"/>
  <c r="H11" i="7" s="1"/>
  <c r="E12" i="7"/>
  <c r="G12" i="7" s="1"/>
  <c r="H12" i="7" s="1"/>
  <c r="E13" i="7"/>
  <c r="F13" i="7" s="1"/>
  <c r="E14" i="7"/>
  <c r="G14" i="7" s="1"/>
  <c r="H14" i="7" s="1"/>
  <c r="E15" i="7"/>
  <c r="G15" i="7" s="1"/>
  <c r="H15" i="7" s="1"/>
  <c r="E16" i="7"/>
  <c r="G16" i="7" s="1"/>
  <c r="H16" i="7" s="1"/>
  <c r="E17" i="7"/>
  <c r="F17" i="7" s="1"/>
  <c r="E18" i="7"/>
  <c r="G18" i="7" s="1"/>
  <c r="H18" i="7" s="1"/>
  <c r="E19" i="7"/>
  <c r="G19" i="7" s="1"/>
  <c r="H19" i="7" s="1"/>
  <c r="E20" i="7"/>
  <c r="G20" i="7" s="1"/>
  <c r="H20" i="7" s="1"/>
  <c r="E21" i="7"/>
  <c r="F21" i="7" s="1"/>
  <c r="E22" i="7"/>
  <c r="G22" i="7" s="1"/>
  <c r="H22" i="7" s="1"/>
  <c r="E23" i="7"/>
  <c r="G23" i="7" s="1"/>
  <c r="H23" i="7" s="1"/>
  <c r="E24" i="7"/>
  <c r="G24" i="7" s="1"/>
  <c r="H24" i="7" s="1"/>
  <c r="E25" i="7"/>
  <c r="F25" i="7" s="1"/>
  <c r="I15" i="20" l="1"/>
  <c r="H14" i="20"/>
  <c r="H17" i="20"/>
  <c r="J14" i="20"/>
  <c r="K14" i="20" s="1"/>
  <c r="I12" i="20"/>
  <c r="J12" i="20"/>
  <c r="K12" i="20" s="1"/>
  <c r="J16" i="20"/>
  <c r="K16" i="20" s="1"/>
  <c r="I22" i="20"/>
  <c r="I20" i="20"/>
  <c r="I18" i="20"/>
  <c r="I16" i="20"/>
  <c r="J20" i="20"/>
  <c r="K20" i="20" s="1"/>
  <c r="H23" i="20"/>
  <c r="H19" i="20"/>
  <c r="H22" i="20"/>
  <c r="I13" i="20"/>
  <c r="H13" i="20"/>
  <c r="F8" i="7"/>
  <c r="G21" i="7"/>
  <c r="H21" i="7" s="1"/>
  <c r="G13" i="7"/>
  <c r="H13" i="7" s="1"/>
  <c r="F23" i="7"/>
  <c r="F19" i="7"/>
  <c r="F15" i="7"/>
  <c r="F11" i="7"/>
  <c r="F7" i="7"/>
  <c r="G17" i="7"/>
  <c r="H17" i="7" s="1"/>
  <c r="F22" i="7"/>
  <c r="F18" i="7"/>
  <c r="F14" i="7"/>
  <c r="F10" i="7"/>
  <c r="G25" i="7"/>
  <c r="H25" i="7" s="1"/>
  <c r="G19" i="8"/>
  <c r="H19" i="8" s="1"/>
  <c r="G15" i="8"/>
  <c r="H15" i="8" s="1"/>
  <c r="G11" i="8"/>
  <c r="H11" i="8" s="1"/>
  <c r="G7" i="8"/>
  <c r="H7" i="8" s="1"/>
  <c r="G18" i="8"/>
  <c r="H18" i="8" s="1"/>
  <c r="G14" i="8"/>
  <c r="H14" i="8" s="1"/>
  <c r="G10" i="8"/>
  <c r="H10" i="8" s="1"/>
  <c r="G6" i="8"/>
  <c r="H6" i="8" s="1"/>
  <c r="F4" i="9"/>
  <c r="F37" i="9"/>
  <c r="F33" i="9"/>
  <c r="F29" i="9"/>
  <c r="F25" i="9"/>
  <c r="F21" i="9"/>
  <c r="F17" i="9"/>
  <c r="F13" i="9"/>
  <c r="F9" i="9"/>
  <c r="F5" i="9"/>
  <c r="G38" i="9"/>
  <c r="H38" i="9" s="1"/>
  <c r="G34" i="9"/>
  <c r="H34" i="9" s="1"/>
  <c r="G30" i="9"/>
  <c r="H30" i="9" s="1"/>
  <c r="G26" i="9"/>
  <c r="H26" i="9" s="1"/>
  <c r="G22" i="9"/>
  <c r="H22" i="9" s="1"/>
  <c r="G18" i="9"/>
  <c r="H18" i="9" s="1"/>
  <c r="G14" i="9"/>
  <c r="H14" i="9" s="1"/>
  <c r="G10" i="9"/>
  <c r="H10" i="9" s="1"/>
  <c r="G6" i="9"/>
  <c r="H6" i="9" s="1"/>
  <c r="F40" i="9"/>
  <c r="F36" i="9"/>
  <c r="F32" i="9"/>
  <c r="F28" i="9"/>
  <c r="F24" i="9"/>
  <c r="F20" i="9"/>
  <c r="F16" i="9"/>
  <c r="F12" i="9"/>
  <c r="F8" i="9"/>
  <c r="F39" i="9"/>
  <c r="F35" i="9"/>
  <c r="F31" i="9"/>
  <c r="F27" i="9"/>
  <c r="F23" i="9"/>
  <c r="F19" i="9"/>
  <c r="F15" i="9"/>
  <c r="F11" i="9"/>
  <c r="F7" i="9"/>
  <c r="G41" i="10"/>
  <c r="H41" i="10" s="1"/>
  <c r="G37" i="10"/>
  <c r="H37" i="10" s="1"/>
  <c r="G33" i="10"/>
  <c r="H33" i="10" s="1"/>
  <c r="G29" i="10"/>
  <c r="H29" i="10" s="1"/>
  <c r="G25" i="10"/>
  <c r="H25" i="10" s="1"/>
  <c r="G21" i="10"/>
  <c r="H21" i="10" s="1"/>
  <c r="G17" i="10"/>
  <c r="H17" i="10" s="1"/>
  <c r="G13" i="10"/>
  <c r="H13" i="10" s="1"/>
  <c r="G9" i="10"/>
  <c r="H9" i="10" s="1"/>
  <c r="G5" i="10"/>
  <c r="H5" i="10" s="1"/>
  <c r="F38" i="10"/>
  <c r="F34" i="10"/>
  <c r="F30" i="10"/>
  <c r="F26" i="10"/>
  <c r="F22" i="10"/>
  <c r="F18" i="10"/>
  <c r="F14" i="10"/>
  <c r="F10" i="10"/>
  <c r="F6" i="10"/>
  <c r="G40" i="10"/>
  <c r="H40" i="10" s="1"/>
  <c r="G36" i="10"/>
  <c r="H36" i="10" s="1"/>
  <c r="G32" i="10"/>
  <c r="H32" i="10" s="1"/>
  <c r="G28" i="10"/>
  <c r="H28" i="10" s="1"/>
  <c r="G24" i="10"/>
  <c r="H24" i="10" s="1"/>
  <c r="G20" i="10"/>
  <c r="H20" i="10" s="1"/>
  <c r="G16" i="10"/>
  <c r="H16" i="10" s="1"/>
  <c r="G12" i="10"/>
  <c r="H12" i="10" s="1"/>
  <c r="G8" i="10"/>
  <c r="H8" i="10" s="1"/>
  <c r="G38" i="11"/>
  <c r="H38" i="11" s="1"/>
  <c r="G34" i="11"/>
  <c r="H34" i="11" s="1"/>
  <c r="G30" i="11"/>
  <c r="H30" i="11" s="1"/>
  <c r="G26" i="11"/>
  <c r="H26" i="11" s="1"/>
  <c r="G22" i="11"/>
  <c r="H22" i="11" s="1"/>
  <c r="G18" i="11"/>
  <c r="H18" i="11" s="1"/>
  <c r="G14" i="11"/>
  <c r="H14" i="11" s="1"/>
  <c r="G10" i="11"/>
  <c r="H10" i="11" s="1"/>
  <c r="G6" i="11"/>
  <c r="H6" i="11" s="1"/>
  <c r="F39" i="11"/>
  <c r="F35" i="11"/>
  <c r="F31" i="11"/>
  <c r="F27" i="11"/>
  <c r="F23" i="11"/>
  <c r="F19" i="11"/>
  <c r="F15" i="11"/>
  <c r="F11" i="11"/>
  <c r="F7" i="11"/>
  <c r="G41" i="11"/>
  <c r="H41" i="11" s="1"/>
  <c r="G37" i="11"/>
  <c r="H37" i="11" s="1"/>
  <c r="G33" i="11"/>
  <c r="H33" i="11" s="1"/>
  <c r="G29" i="11"/>
  <c r="H29" i="11" s="1"/>
  <c r="G25" i="11"/>
  <c r="H25" i="11" s="1"/>
  <c r="G21" i="11"/>
  <c r="H21" i="11" s="1"/>
  <c r="G17" i="11"/>
  <c r="H17" i="11" s="1"/>
  <c r="G13" i="11"/>
  <c r="H13" i="11" s="1"/>
  <c r="G9" i="11"/>
  <c r="H9" i="11" s="1"/>
  <c r="G5" i="11"/>
  <c r="H5" i="11" s="1"/>
  <c r="F40" i="12"/>
  <c r="F36" i="12"/>
  <c r="F32" i="12"/>
  <c r="F28" i="12"/>
  <c r="F24" i="12"/>
  <c r="F20" i="12"/>
  <c r="F16" i="12"/>
  <c r="F12" i="12"/>
  <c r="F8" i="12"/>
  <c r="G38" i="12"/>
  <c r="H38" i="12" s="1"/>
  <c r="G34" i="12"/>
  <c r="H34" i="12" s="1"/>
  <c r="G30" i="12"/>
  <c r="H30" i="12" s="1"/>
  <c r="G26" i="12"/>
  <c r="H26" i="12" s="1"/>
  <c r="G22" i="12"/>
  <c r="H22" i="12" s="1"/>
  <c r="G18" i="12"/>
  <c r="H18" i="12" s="1"/>
  <c r="G14" i="12"/>
  <c r="H14" i="12" s="1"/>
  <c r="G10" i="12"/>
  <c r="H10" i="12" s="1"/>
  <c r="G6" i="12"/>
  <c r="H6" i="12" s="1"/>
  <c r="F39" i="12"/>
  <c r="F35" i="12"/>
  <c r="F31" i="12"/>
  <c r="F27" i="12"/>
  <c r="F23" i="12"/>
  <c r="F19" i="12"/>
  <c r="F15" i="12"/>
  <c r="F11" i="12"/>
  <c r="F7" i="12"/>
  <c r="G41" i="12"/>
  <c r="H41" i="12" s="1"/>
  <c r="G37" i="12"/>
  <c r="H37" i="12" s="1"/>
  <c r="G33" i="12"/>
  <c r="H33" i="12" s="1"/>
  <c r="G29" i="12"/>
  <c r="H29" i="12" s="1"/>
  <c r="G25" i="12"/>
  <c r="H25" i="12" s="1"/>
  <c r="G21" i="12"/>
  <c r="H21" i="12" s="1"/>
  <c r="G17" i="12"/>
  <c r="H17" i="12" s="1"/>
  <c r="G13" i="12"/>
  <c r="H13" i="12" s="1"/>
  <c r="G9" i="12"/>
  <c r="H9" i="12" s="1"/>
  <c r="G5" i="12"/>
  <c r="H5" i="12" s="1"/>
  <c r="F4" i="13"/>
  <c r="F45" i="14"/>
  <c r="F41" i="14"/>
  <c r="F37" i="14"/>
  <c r="F33" i="14"/>
  <c r="F29" i="14"/>
  <c r="F25" i="14"/>
  <c r="F21" i="14"/>
  <c r="F17" i="14"/>
  <c r="F13" i="14"/>
  <c r="F9" i="14"/>
  <c r="F5" i="14"/>
  <c r="F48" i="14"/>
  <c r="F44" i="14"/>
  <c r="F40" i="14"/>
  <c r="F36" i="14"/>
  <c r="F32" i="14"/>
  <c r="F28" i="14"/>
  <c r="F24" i="14"/>
  <c r="F20" i="14"/>
  <c r="F16" i="14"/>
  <c r="F12" i="14"/>
  <c r="F8" i="14"/>
  <c r="F47" i="14"/>
  <c r="F43" i="14"/>
  <c r="F39" i="14"/>
  <c r="F35" i="14"/>
  <c r="F31" i="14"/>
  <c r="F27" i="14"/>
  <c r="F23" i="14"/>
  <c r="F19" i="14"/>
  <c r="F15" i="14"/>
  <c r="F11" i="14"/>
  <c r="F7" i="14"/>
  <c r="F4" i="16"/>
  <c r="F48" i="17"/>
  <c r="F44" i="17"/>
  <c r="F40" i="17"/>
  <c r="F36" i="17"/>
  <c r="F32" i="17"/>
  <c r="F28" i="17"/>
  <c r="F24" i="17"/>
  <c r="F20" i="17"/>
  <c r="F16" i="17"/>
  <c r="F12" i="17"/>
  <c r="F8" i="17"/>
  <c r="F4" i="17"/>
  <c r="G49" i="17"/>
  <c r="H49" i="17" s="1"/>
  <c r="G45" i="17"/>
  <c r="H45" i="17" s="1"/>
  <c r="G41" i="17"/>
  <c r="H41" i="17" s="1"/>
  <c r="G37" i="17"/>
  <c r="H37" i="17" s="1"/>
  <c r="G33" i="17"/>
  <c r="H33" i="17" s="1"/>
  <c r="G29" i="17"/>
  <c r="H29" i="17" s="1"/>
  <c r="G25" i="17"/>
  <c r="H25" i="17" s="1"/>
  <c r="G21" i="17"/>
  <c r="H21" i="17" s="1"/>
  <c r="G17" i="17"/>
  <c r="H17" i="17" s="1"/>
  <c r="G13" i="17"/>
  <c r="H13" i="17" s="1"/>
  <c r="G9" i="17"/>
  <c r="H9" i="17" s="1"/>
  <c r="G5" i="17"/>
  <c r="H5" i="17" s="1"/>
  <c r="F51" i="17"/>
  <c r="F47" i="17"/>
  <c r="F43" i="17"/>
  <c r="F39" i="17"/>
  <c r="F35" i="17"/>
  <c r="F31" i="17"/>
  <c r="F27" i="17"/>
  <c r="F23" i="17"/>
  <c r="F19" i="17"/>
  <c r="F15" i="17"/>
  <c r="F11" i="17"/>
  <c r="F7" i="17"/>
  <c r="F50" i="17"/>
  <c r="F46" i="17"/>
  <c r="F42" i="17"/>
  <c r="F38" i="17"/>
  <c r="F34" i="17"/>
  <c r="F30" i="17"/>
  <c r="F26" i="17"/>
  <c r="F22" i="17"/>
  <c r="F18" i="17"/>
  <c r="F14" i="17"/>
  <c r="F10" i="17"/>
  <c r="F6" i="17"/>
  <c r="F4" i="18"/>
  <c r="F51" i="18"/>
  <c r="F47" i="18"/>
  <c r="F43" i="18"/>
  <c r="F39" i="18"/>
  <c r="F35" i="18"/>
  <c r="F31" i="18"/>
  <c r="F27" i="18"/>
  <c r="F23" i="18"/>
  <c r="F19" i="18"/>
  <c r="F15" i="18"/>
  <c r="F11" i="18"/>
  <c r="F7" i="18"/>
  <c r="G18" i="18"/>
  <c r="H18" i="18" s="1"/>
  <c r="G10" i="18"/>
  <c r="H10" i="18" s="1"/>
  <c r="G46" i="18"/>
  <c r="H46" i="18" s="1"/>
  <c r="G38" i="18"/>
  <c r="H38" i="18" s="1"/>
  <c r="G30" i="18"/>
  <c r="H30" i="18" s="1"/>
  <c r="F50" i="18"/>
  <c r="F42" i="18"/>
  <c r="F34" i="18"/>
  <c r="F26" i="18"/>
  <c r="F22" i="18"/>
  <c r="F14" i="18"/>
  <c r="F6" i="18"/>
  <c r="G20" i="18"/>
  <c r="H20" i="18" s="1"/>
  <c r="G17" i="18"/>
  <c r="H17" i="18" s="1"/>
  <c r="G12" i="18"/>
  <c r="H12" i="18" s="1"/>
  <c r="G9" i="18"/>
  <c r="H9" i="18" s="1"/>
  <c r="G48" i="18"/>
  <c r="H48" i="18" s="1"/>
  <c r="G45" i="18"/>
  <c r="H45" i="18" s="1"/>
  <c r="G40" i="18"/>
  <c r="H40" i="18" s="1"/>
  <c r="G37" i="18"/>
  <c r="H37" i="18" s="1"/>
  <c r="G32" i="18"/>
  <c r="H32" i="18" s="1"/>
  <c r="G29" i="18"/>
  <c r="H29" i="18" s="1"/>
  <c r="F49" i="18"/>
  <c r="F41" i="18"/>
  <c r="F33" i="18"/>
  <c r="F25" i="18"/>
  <c r="F21" i="18"/>
  <c r="F13" i="18"/>
  <c r="F5" i="18"/>
  <c r="F44" i="18"/>
  <c r="F36" i="18"/>
  <c r="F28" i="18"/>
  <c r="F24" i="18"/>
  <c r="F16" i="18"/>
  <c r="F8" i="18"/>
  <c r="F50" i="19"/>
  <c r="F46" i="19"/>
  <c r="F42" i="19"/>
  <c r="F38" i="19"/>
  <c r="F34" i="19"/>
  <c r="F30" i="19"/>
  <c r="F26" i="19"/>
  <c r="F22" i="19"/>
  <c r="F18" i="19"/>
  <c r="F14" i="19"/>
  <c r="F10" i="19"/>
  <c r="F6" i="19"/>
  <c r="G51" i="19"/>
  <c r="H51" i="19" s="1"/>
  <c r="G47" i="19"/>
  <c r="H47" i="19" s="1"/>
  <c r="G43" i="19"/>
  <c r="H43" i="19" s="1"/>
  <c r="G39" i="19"/>
  <c r="H39" i="19" s="1"/>
  <c r="G35" i="19"/>
  <c r="H35" i="19" s="1"/>
  <c r="G31" i="19"/>
  <c r="H31" i="19" s="1"/>
  <c r="G27" i="19"/>
  <c r="H27" i="19" s="1"/>
  <c r="G23" i="19"/>
  <c r="H23" i="19" s="1"/>
  <c r="G19" i="19"/>
  <c r="H19" i="19" s="1"/>
  <c r="G15" i="19"/>
  <c r="H15" i="19" s="1"/>
  <c r="G11" i="19"/>
  <c r="H11" i="19" s="1"/>
  <c r="G7" i="19"/>
  <c r="H7" i="19" s="1"/>
  <c r="F49" i="19"/>
  <c r="F45" i="19"/>
  <c r="F41" i="19"/>
  <c r="F37" i="19"/>
  <c r="F33" i="19"/>
  <c r="F29" i="19"/>
  <c r="F48" i="19"/>
  <c r="F44" i="19"/>
  <c r="F40" i="19"/>
  <c r="F36" i="19"/>
  <c r="F32" i="19"/>
  <c r="F28" i="19"/>
  <c r="F24" i="19"/>
  <c r="F20" i="19"/>
  <c r="F16" i="19"/>
  <c r="F12" i="19"/>
  <c r="F8" i="19"/>
  <c r="F4" i="19"/>
  <c r="F52" i="16"/>
  <c r="F48" i="16"/>
  <c r="F44" i="16"/>
  <c r="F40" i="16"/>
  <c r="F36" i="16"/>
  <c r="F32" i="16"/>
  <c r="F28" i="16"/>
  <c r="F24" i="16"/>
  <c r="F20" i="16"/>
  <c r="F16" i="16"/>
  <c r="F12" i="16"/>
  <c r="F8" i="16"/>
  <c r="G50" i="16"/>
  <c r="H50" i="16" s="1"/>
  <c r="G46" i="16"/>
  <c r="H46" i="16" s="1"/>
  <c r="G42" i="16"/>
  <c r="H42" i="16" s="1"/>
  <c r="G38" i="16"/>
  <c r="H38" i="16" s="1"/>
  <c r="G34" i="16"/>
  <c r="H34" i="16" s="1"/>
  <c r="G30" i="16"/>
  <c r="H30" i="16" s="1"/>
  <c r="G26" i="16"/>
  <c r="H26" i="16" s="1"/>
  <c r="G22" i="16"/>
  <c r="H22" i="16" s="1"/>
  <c r="G18" i="16"/>
  <c r="H18" i="16" s="1"/>
  <c r="G14" i="16"/>
  <c r="H14" i="16" s="1"/>
  <c r="G10" i="16"/>
  <c r="H10" i="16" s="1"/>
  <c r="G6" i="16"/>
  <c r="H6" i="16" s="1"/>
  <c r="F51" i="16"/>
  <c r="F47" i="16"/>
  <c r="F43" i="16"/>
  <c r="F39" i="16"/>
  <c r="F35" i="16"/>
  <c r="F31" i="16"/>
  <c r="F27" i="16"/>
  <c r="F23" i="16"/>
  <c r="F19" i="16"/>
  <c r="F15" i="16"/>
  <c r="F11" i="16"/>
  <c r="F7" i="16"/>
  <c r="G49" i="16"/>
  <c r="H49" i="16" s="1"/>
  <c r="G45" i="16"/>
  <c r="H45" i="16" s="1"/>
  <c r="G41" i="16"/>
  <c r="H41" i="16" s="1"/>
  <c r="G37" i="16"/>
  <c r="H37" i="16" s="1"/>
  <c r="G33" i="16"/>
  <c r="H33" i="16" s="1"/>
  <c r="G29" i="16"/>
  <c r="H29" i="16" s="1"/>
  <c r="G25" i="16"/>
  <c r="H25" i="16" s="1"/>
  <c r="G21" i="16"/>
  <c r="H21" i="16" s="1"/>
  <c r="G17" i="16"/>
  <c r="H17" i="16" s="1"/>
  <c r="G13" i="16"/>
  <c r="H13" i="16" s="1"/>
  <c r="G9" i="16"/>
  <c r="H9" i="16" s="1"/>
  <c r="G5" i="16"/>
  <c r="H5" i="16" s="1"/>
  <c r="F44" i="13"/>
  <c r="F40" i="13"/>
  <c r="F36" i="13"/>
  <c r="F32" i="13"/>
  <c r="F28" i="13"/>
  <c r="F24" i="13"/>
  <c r="F20" i="13"/>
  <c r="F16" i="13"/>
  <c r="F12" i="13"/>
  <c r="F8" i="13"/>
  <c r="G43" i="13"/>
  <c r="H43" i="13" s="1"/>
  <c r="G39" i="13"/>
  <c r="H39" i="13" s="1"/>
  <c r="G35" i="13"/>
  <c r="H35" i="13" s="1"/>
  <c r="G31" i="13"/>
  <c r="H31" i="13" s="1"/>
  <c r="G27" i="13"/>
  <c r="H27" i="13" s="1"/>
  <c r="G23" i="13"/>
  <c r="H23" i="13" s="1"/>
  <c r="G19" i="13"/>
  <c r="H19" i="13" s="1"/>
  <c r="G15" i="13"/>
  <c r="H15" i="13" s="1"/>
  <c r="G11" i="13"/>
  <c r="H11" i="13" s="1"/>
  <c r="G7" i="13"/>
  <c r="H7" i="13" s="1"/>
  <c r="G46" i="13"/>
  <c r="H46" i="13" s="1"/>
  <c r="G42" i="13"/>
  <c r="H42" i="13" s="1"/>
  <c r="G38" i="13"/>
  <c r="H38" i="13" s="1"/>
  <c r="G34" i="13"/>
  <c r="H34" i="13" s="1"/>
  <c r="G30" i="13"/>
  <c r="H30" i="13" s="1"/>
  <c r="G26" i="13"/>
  <c r="H26" i="13" s="1"/>
  <c r="G22" i="13"/>
  <c r="H22" i="13" s="1"/>
  <c r="G18" i="13"/>
  <c r="H18" i="13" s="1"/>
  <c r="G14" i="13"/>
  <c r="H14" i="13" s="1"/>
  <c r="G10" i="13"/>
  <c r="H10" i="13" s="1"/>
  <c r="G6" i="13"/>
  <c r="H6" i="13" s="1"/>
  <c r="G45" i="13"/>
  <c r="H45" i="13" s="1"/>
  <c r="G41" i="13"/>
  <c r="H41" i="13" s="1"/>
  <c r="G37" i="13"/>
  <c r="H37" i="13" s="1"/>
  <c r="G33" i="13"/>
  <c r="H33" i="13" s="1"/>
  <c r="G29" i="13"/>
  <c r="H29" i="13" s="1"/>
  <c r="G25" i="13"/>
  <c r="H25" i="13" s="1"/>
  <c r="G21" i="13"/>
  <c r="H21" i="13" s="1"/>
  <c r="G17" i="13"/>
  <c r="H17" i="13" s="1"/>
  <c r="G13" i="13"/>
  <c r="H13" i="13" s="1"/>
  <c r="G9" i="13"/>
  <c r="H9" i="13" s="1"/>
  <c r="G5" i="13"/>
  <c r="H5" i="13" s="1"/>
  <c r="AM30" i="20"/>
  <c r="AI31" i="20"/>
  <c r="AI32" i="20"/>
  <c r="AI33" i="20"/>
  <c r="AI34" i="20"/>
  <c r="AI35" i="20"/>
  <c r="AI36" i="20"/>
  <c r="AI37" i="20"/>
  <c r="AI38" i="20"/>
  <c r="AI39" i="20"/>
  <c r="AI40" i="20"/>
  <c r="AI41" i="20"/>
  <c r="AI42" i="20"/>
  <c r="AI43" i="20"/>
  <c r="AI44" i="20"/>
  <c r="AI45" i="20"/>
  <c r="AI46" i="20"/>
  <c r="AI47" i="20"/>
  <c r="AI48" i="20"/>
  <c r="AI49" i="20"/>
  <c r="AI30" i="20"/>
  <c r="AG31" i="20"/>
  <c r="AG32" i="20"/>
  <c r="AG33" i="20"/>
  <c r="AG34" i="20"/>
  <c r="AG35" i="20"/>
  <c r="AG36" i="20"/>
  <c r="AG37" i="20"/>
  <c r="AG38" i="20"/>
  <c r="AG39" i="20"/>
  <c r="AG40" i="20"/>
  <c r="AG41" i="20"/>
  <c r="AG42" i="20"/>
  <c r="AG43" i="20"/>
  <c r="AG44" i="20"/>
  <c r="AG45" i="20"/>
  <c r="AG46" i="20"/>
  <c r="AG47" i="20"/>
  <c r="AG48" i="20"/>
  <c r="AG49" i="20"/>
  <c r="AE30" i="20"/>
  <c r="G4" i="3"/>
  <c r="H4" i="3" s="1"/>
  <c r="F4" i="3"/>
  <c r="E5" i="3"/>
  <c r="F5" i="3" s="1"/>
  <c r="E6" i="3"/>
  <c r="G6" i="3" s="1"/>
  <c r="H6" i="3" s="1"/>
  <c r="E7" i="3"/>
  <c r="G7" i="3" s="1"/>
  <c r="H7" i="3" s="1"/>
  <c r="E8" i="3"/>
  <c r="F8" i="3" s="1"/>
  <c r="E9" i="3"/>
  <c r="F9" i="3" s="1"/>
  <c r="E10" i="3"/>
  <c r="G10" i="3" s="1"/>
  <c r="H10" i="3" s="1"/>
  <c r="E11" i="3"/>
  <c r="G11" i="3" s="1"/>
  <c r="H11" i="3" s="1"/>
  <c r="E12" i="3"/>
  <c r="F12" i="3" s="1"/>
  <c r="E13" i="3"/>
  <c r="F13" i="3" s="1"/>
  <c r="E14" i="3"/>
  <c r="G14" i="3" s="1"/>
  <c r="H14" i="3" s="1"/>
  <c r="E15" i="3"/>
  <c r="G15" i="3" s="1"/>
  <c r="H15" i="3" s="1"/>
  <c r="E16" i="3"/>
  <c r="F16" i="3" s="1"/>
  <c r="E17" i="3"/>
  <c r="F17" i="3" s="1"/>
  <c r="E18" i="3"/>
  <c r="G18" i="3" s="1"/>
  <c r="H18" i="3" s="1"/>
  <c r="E19" i="3"/>
  <c r="G19" i="3" s="1"/>
  <c r="H19" i="3" s="1"/>
  <c r="E20" i="3"/>
  <c r="F20" i="3" s="1"/>
  <c r="E21" i="3"/>
  <c r="F21" i="3" s="1"/>
  <c r="E22" i="3"/>
  <c r="G22" i="3" s="1"/>
  <c r="H22" i="3" s="1"/>
  <c r="E23" i="3"/>
  <c r="G23" i="3" s="1"/>
  <c r="H23" i="3" s="1"/>
  <c r="E24" i="3"/>
  <c r="F24" i="3" s="1"/>
  <c r="E25" i="3"/>
  <c r="F25" i="3" s="1"/>
  <c r="F7" i="2"/>
  <c r="F8" i="2"/>
  <c r="F11" i="2"/>
  <c r="F12" i="2"/>
  <c r="F15" i="2"/>
  <c r="F16" i="2"/>
  <c r="F19" i="2"/>
  <c r="F20" i="2"/>
  <c r="F23" i="2"/>
  <c r="F24" i="2"/>
  <c r="E5" i="2"/>
  <c r="F5" i="2" s="1"/>
  <c r="E6" i="2"/>
  <c r="F6" i="2" s="1"/>
  <c r="E7" i="2"/>
  <c r="G7" i="2" s="1"/>
  <c r="H7" i="2" s="1"/>
  <c r="E8" i="2"/>
  <c r="G8" i="2" s="1"/>
  <c r="H8" i="2" s="1"/>
  <c r="E9" i="2"/>
  <c r="F9" i="2" s="1"/>
  <c r="E10" i="2"/>
  <c r="F10" i="2" s="1"/>
  <c r="E11" i="2"/>
  <c r="G11" i="2" s="1"/>
  <c r="H11" i="2" s="1"/>
  <c r="E12" i="2"/>
  <c r="G12" i="2" s="1"/>
  <c r="H12" i="2" s="1"/>
  <c r="E13" i="2"/>
  <c r="F13" i="2" s="1"/>
  <c r="E14" i="2"/>
  <c r="F14" i="2" s="1"/>
  <c r="E15" i="2"/>
  <c r="G15" i="2" s="1"/>
  <c r="H15" i="2" s="1"/>
  <c r="E16" i="2"/>
  <c r="G16" i="2" s="1"/>
  <c r="H16" i="2" s="1"/>
  <c r="E17" i="2"/>
  <c r="F17" i="2" s="1"/>
  <c r="E18" i="2"/>
  <c r="F18" i="2" s="1"/>
  <c r="E19" i="2"/>
  <c r="G19" i="2" s="1"/>
  <c r="H19" i="2" s="1"/>
  <c r="E20" i="2"/>
  <c r="G20" i="2" s="1"/>
  <c r="H20" i="2" s="1"/>
  <c r="E21" i="2"/>
  <c r="F21" i="2" s="1"/>
  <c r="E22" i="2"/>
  <c r="F22" i="2" s="1"/>
  <c r="E23" i="2"/>
  <c r="G23" i="2" s="1"/>
  <c r="H23" i="2" s="1"/>
  <c r="E24" i="2"/>
  <c r="G24" i="2" s="1"/>
  <c r="H24" i="2" s="1"/>
  <c r="E25" i="2"/>
  <c r="F25" i="2" s="1"/>
  <c r="E4" i="2"/>
  <c r="F4" i="2" s="1"/>
  <c r="E4" i="1"/>
  <c r="G4" i="1"/>
  <c r="H4" i="1" s="1"/>
  <c r="F7" i="1"/>
  <c r="F8" i="1"/>
  <c r="F9" i="1"/>
  <c r="F11" i="1"/>
  <c r="F12" i="1"/>
  <c r="F13" i="1"/>
  <c r="F15" i="1"/>
  <c r="F16" i="1"/>
  <c r="F17" i="1"/>
  <c r="F19" i="1"/>
  <c r="F20" i="1"/>
  <c r="F21" i="1"/>
  <c r="F23" i="1"/>
  <c r="F24" i="1"/>
  <c r="F4" i="1"/>
  <c r="E11" i="1"/>
  <c r="G11" i="1" s="1"/>
  <c r="H11" i="1" s="1"/>
  <c r="E12" i="1"/>
  <c r="G12" i="1" s="1"/>
  <c r="H12" i="1" s="1"/>
  <c r="E13" i="1"/>
  <c r="G13" i="1" s="1"/>
  <c r="H13" i="1" s="1"/>
  <c r="E14" i="1"/>
  <c r="F14" i="1" s="1"/>
  <c r="E15" i="1"/>
  <c r="G15" i="1" s="1"/>
  <c r="H15" i="1" s="1"/>
  <c r="E16" i="1"/>
  <c r="G16" i="1" s="1"/>
  <c r="H16" i="1" s="1"/>
  <c r="E17" i="1"/>
  <c r="G17" i="1" s="1"/>
  <c r="H17" i="1" s="1"/>
  <c r="E18" i="1"/>
  <c r="F18" i="1" s="1"/>
  <c r="E19" i="1"/>
  <c r="G19" i="1" s="1"/>
  <c r="H19" i="1" s="1"/>
  <c r="E20" i="1"/>
  <c r="G20" i="1" s="1"/>
  <c r="H20" i="1" s="1"/>
  <c r="E21" i="1"/>
  <c r="G21" i="1" s="1"/>
  <c r="H21" i="1" s="1"/>
  <c r="E22" i="1"/>
  <c r="F22" i="1" s="1"/>
  <c r="E23" i="1"/>
  <c r="G23" i="1" s="1"/>
  <c r="H23" i="1" s="1"/>
  <c r="E24" i="1"/>
  <c r="G24" i="1" s="1"/>
  <c r="H24" i="1" s="1"/>
  <c r="E5" i="1"/>
  <c r="G5" i="1" s="1"/>
  <c r="H5" i="1" s="1"/>
  <c r="E6" i="1"/>
  <c r="F6" i="1" s="1"/>
  <c r="E7" i="1"/>
  <c r="G7" i="1" s="1"/>
  <c r="H7" i="1" s="1"/>
  <c r="E8" i="1"/>
  <c r="G8" i="1" s="1"/>
  <c r="H8" i="1" s="1"/>
  <c r="E9" i="1"/>
  <c r="G9" i="1" s="1"/>
  <c r="H9" i="1" s="1"/>
  <c r="E10" i="1"/>
  <c r="F10" i="1" s="1"/>
  <c r="G10" i="20"/>
  <c r="H10" i="20" l="1"/>
  <c r="I10" i="20"/>
  <c r="J10" i="20"/>
  <c r="K10" i="20" s="1"/>
  <c r="J9" i="20"/>
  <c r="K9" i="20" s="1"/>
  <c r="H9" i="20"/>
  <c r="G22" i="1"/>
  <c r="H22" i="1" s="1"/>
  <c r="G18" i="1"/>
  <c r="H18" i="1" s="1"/>
  <c r="G6" i="1"/>
  <c r="H6" i="1" s="1"/>
  <c r="F5" i="1"/>
  <c r="G10" i="1"/>
  <c r="H10" i="1" s="1"/>
  <c r="G14" i="1"/>
  <c r="H14" i="1" s="1"/>
  <c r="G4" i="2"/>
  <c r="H4" i="2" s="1"/>
  <c r="G22" i="2"/>
  <c r="H22" i="2" s="1"/>
  <c r="G18" i="2"/>
  <c r="H18" i="2" s="1"/>
  <c r="G14" i="2"/>
  <c r="H14" i="2" s="1"/>
  <c r="G10" i="2"/>
  <c r="H10" i="2" s="1"/>
  <c r="G6" i="2"/>
  <c r="H6" i="2" s="1"/>
  <c r="G25" i="2"/>
  <c r="H25" i="2" s="1"/>
  <c r="G21" i="2"/>
  <c r="H21" i="2" s="1"/>
  <c r="G17" i="2"/>
  <c r="H17" i="2" s="1"/>
  <c r="G13" i="2"/>
  <c r="H13" i="2" s="1"/>
  <c r="G9" i="2"/>
  <c r="H9" i="2" s="1"/>
  <c r="G5" i="2"/>
  <c r="H5" i="2" s="1"/>
  <c r="F11" i="3"/>
  <c r="F19" i="3"/>
  <c r="F22" i="3"/>
  <c r="F6" i="3"/>
  <c r="F10" i="3"/>
  <c r="F14" i="3"/>
  <c r="F18" i="3"/>
  <c r="F23" i="3"/>
  <c r="F15" i="3"/>
  <c r="F7" i="3"/>
  <c r="G21" i="3"/>
  <c r="H21" i="3" s="1"/>
  <c r="G13" i="3"/>
  <c r="H13" i="3" s="1"/>
  <c r="G9" i="3"/>
  <c r="H9" i="3" s="1"/>
  <c r="G5" i="3"/>
  <c r="H5" i="3" s="1"/>
  <c r="G25" i="3"/>
  <c r="H25" i="3" s="1"/>
  <c r="G17" i="3"/>
  <c r="H17" i="3" s="1"/>
  <c r="G24" i="3"/>
  <c r="H24" i="3" s="1"/>
  <c r="G20" i="3"/>
  <c r="H20" i="3" s="1"/>
  <c r="G16" i="3"/>
  <c r="H16" i="3" s="1"/>
  <c r="G12" i="3"/>
  <c r="H12" i="3" s="1"/>
  <c r="G8" i="3"/>
  <c r="H8" i="3" s="1"/>
  <c r="I9" i="20"/>
  <c r="G4" i="7"/>
  <c r="H4" i="7" s="1"/>
  <c r="F4" i="7"/>
</calcChain>
</file>

<file path=xl/sharedStrings.xml><?xml version="1.0" encoding="utf-8"?>
<sst xmlns="http://schemas.openxmlformats.org/spreadsheetml/2006/main" count="362" uniqueCount="152">
  <si>
    <t>LENGTH mm</t>
  </si>
  <si>
    <t>LENGTH m</t>
  </si>
  <si>
    <t>LENGTH in</t>
  </si>
  <si>
    <t>LENGTH ft</t>
  </si>
  <si>
    <t> ⌀ DIA OF CORD mm</t>
  </si>
  <si>
    <t xml:space="preserve"> ⌀ DIA OF CORE mm</t>
  </si>
  <si>
    <t>D</t>
  </si>
  <si>
    <t>d</t>
  </si>
  <si>
    <t>p</t>
  </si>
  <si>
    <t>l</t>
  </si>
  <si>
    <t>IMPERIAL ft.</t>
  </si>
  <si>
    <t>METRIC m</t>
  </si>
  <si>
    <t>IMPERIAL in,</t>
  </si>
  <si>
    <t>IMPERIAL in.</t>
  </si>
  <si>
    <t>METRIC cm.</t>
  </si>
  <si>
    <t>METRIC mm</t>
  </si>
  <si>
    <t>1/32</t>
  </si>
  <si>
    <t>1/16</t>
  </si>
  <si>
    <t>3/32</t>
  </si>
  <si>
    <t>1/8</t>
  </si>
  <si>
    <t>5/32</t>
  </si>
  <si>
    <t>3/16</t>
  </si>
  <si>
    <t>7/32</t>
  </si>
  <si>
    <t>9/32</t>
  </si>
  <si>
    <t>5/16</t>
  </si>
  <si>
    <t>11/32</t>
  </si>
  <si>
    <t>3/8</t>
  </si>
  <si>
    <t>13/32</t>
  </si>
  <si>
    <t>7/16</t>
  </si>
  <si>
    <t>15/32</t>
  </si>
  <si>
    <t>1/2</t>
  </si>
  <si>
    <t>17/32</t>
  </si>
  <si>
    <t>9/16</t>
  </si>
  <si>
    <t>19/32</t>
  </si>
  <si>
    <t>5/8</t>
  </si>
  <si>
    <t>21/32</t>
  </si>
  <si>
    <t>11/16</t>
  </si>
  <si>
    <t>23/32</t>
  </si>
  <si>
    <t>25/32</t>
  </si>
  <si>
    <t>3/4</t>
  </si>
  <si>
    <t>13/16</t>
  </si>
  <si>
    <t>27/32</t>
  </si>
  <si>
    <t>7/8</t>
  </si>
  <si>
    <t>29/32</t>
  </si>
  <si>
    <t>15/16</t>
  </si>
  <si>
    <t>31/32</t>
  </si>
  <si>
    <t>1</t>
  </si>
  <si>
    <t>1/4</t>
  </si>
  <si>
    <t>NO. OF PASSES (ROUNDED)</t>
  </si>
  <si>
    <t>1 metre = 39.37inches</t>
  </si>
  <si>
    <t>⌀ DIA OF CORE D mm</t>
  </si>
  <si>
    <t> ⌀ DIA OF CORD d.  Mm</t>
  </si>
  <si>
    <t xml:space="preserve">PASSES.  p </t>
  </si>
  <si>
    <t>LAYERS.    l</t>
  </si>
  <si>
    <t>Length =𝝿  (D + (2xd)) x p x l  ( 𝝿= 3.142)      (p=0.8D/d)</t>
  </si>
  <si>
    <t> ⌀ DIA OF CORD d   mm</t>
  </si>
  <si>
    <t xml:space="preserve">       PASSES.         p=0.8D/d</t>
  </si>
  <si>
    <t xml:space="preserve">  PASSES.    p=0.8D/d</t>
  </si>
  <si>
    <t>304.8mm = 12inches</t>
  </si>
  <si>
    <t>https://www.ginifab.com/feeds/cm_to_inch/</t>
  </si>
  <si>
    <t>CONVERSION OF MM or CM to Fractions of Inch:</t>
  </si>
  <si>
    <t>LENGTH cm</t>
  </si>
  <si>
    <t>25.4 mm = 1 inch</t>
  </si>
  <si>
    <t>30.48cm = 1 foot</t>
  </si>
  <si>
    <t>UNIT</t>
  </si>
  <si>
    <t>INCHES</t>
  </si>
  <si>
    <t>CM</t>
  </si>
  <si>
    <t>FEET</t>
  </si>
  <si>
    <t>METRE</t>
  </si>
  <si>
    <t>MM</t>
  </si>
  <si>
    <t>x</t>
  </si>
  <si>
    <t>e.g. 1</t>
  </si>
  <si>
    <t>e.g. 2</t>
  </si>
  <si>
    <t>Insert the core and cord dimensions into the relevant cells (marked x) and
the required cord length will appear in the cord length columns</t>
  </si>
  <si>
    <t>1mm          NASH'S MONKEY’S FIST CORD LENGTHS WITH DIFFERING CORE DIAMETERS</t>
  </si>
  <si>
    <t>NASH'S MONKEY'S FIST KNOT FORMULA</t>
  </si>
  <si>
    <t>3mm         NASH'S MONKEY’S FIST CORD LENGTHS WITH DIFFERING CORE DIAMETERS</t>
  </si>
  <si>
    <t>4mm           NASH'S MONKEY’S FIST CORD LENGTHS WITH DIFFERING CORE DIAMETERS</t>
  </si>
  <si>
    <t>2mm.        NASH'S MONKEY’S FIST CORD LENGTHS WITH DIFFERING CORE DIAMETERS</t>
  </si>
  <si>
    <t>5mm             NASH'S MONKEY’S FIST CORD LENGTHS WITH DIFFERING CORE DIAMETERS</t>
  </si>
  <si>
    <t>6mm             NASH'S MONKEY’S FIST CORD LENGTHS WITH DIFFERING CORE DIAMETERS</t>
  </si>
  <si>
    <t>8mm              NASH'S MONKEY’S FIST CORD LENGTHS WITH DIFFERING CORE DIAMETERS</t>
  </si>
  <si>
    <t>10mm           NASH'S MONKEY’S FIST CORD LENGTHS WITH DIFFERING CORE DIAMETERS</t>
  </si>
  <si>
    <t>12mm               NASH'S MONKEY’S FIST CORD LENGTHS WITH DIFFERING CORE DIAMETERS</t>
  </si>
  <si>
    <t>14mm       NASH'S MONKEY’S FIST CORD LENGTHS WITH DIFFERING CORE DIAMETERS</t>
  </si>
  <si>
    <t>16mm              NASH'S MONKEY’S FIST CORD LENGTHS WITH DIFFERING CORE DIAMETERS</t>
  </si>
  <si>
    <t>18mm            NASH'S MONKEY’S FIST CORD LENGTHS WITH DIFFERING CORE DIAMETERS</t>
  </si>
  <si>
    <t>20mm        NASH'S MONKEY’S FIST CORD LENGTHS WITH DIFFERING CORE DIAMETERS</t>
  </si>
  <si>
    <t>22mm          NASH'S MONKEY’S FIST CORD LENGTHS WITH DIFFERING CORE DIAMETERS</t>
  </si>
  <si>
    <t>24mm       NASH'S MONKEY’S FIST CORD LENGTHS WITH DIFFERING CORE DIAMETERS</t>
  </si>
  <si>
    <t>26mm        NASH'S MONKEY’S FIST CORD LENGTHS WITH DIFFERING CORE DIAMETERS</t>
  </si>
  <si>
    <t>LENGTH     m</t>
  </si>
  <si>
    <t xml:space="preserve">    LENGTH      in</t>
  </si>
  <si>
    <t xml:space="preserve">    LENGTH     ft</t>
  </si>
  <si>
    <t xml:space="preserve">NO. OF PASSES </t>
  </si>
  <si>
    <t> ⌀ DIA OF CORD mm. (ROUNDED)</t>
  </si>
  <si>
    <t>e.g.1</t>
  </si>
  <si>
    <t>e.g.2</t>
  </si>
  <si>
    <t>mm</t>
  </si>
  <si>
    <t>inches</t>
  </si>
  <si>
    <t>Insert mm</t>
  </si>
  <si>
    <t>feet</t>
  </si>
  <si>
    <t>cm</t>
  </si>
  <si>
    <t>m</t>
  </si>
  <si>
    <t>Insert inches</t>
  </si>
  <si>
    <t xml:space="preserve"> ⌀ DIA OF CORE mm.  D</t>
  </si>
  <si>
    <t> ⌀ DIA OF CORD mm.  d</t>
  </si>
  <si>
    <t xml:space="preserve">   PASSES.     P</t>
  </si>
  <si>
    <t xml:space="preserve"> ⌀ DIA OF CORE mm   (ROUNDED)</t>
  </si>
  <si>
    <t xml:space="preserve"> </t>
  </si>
  <si>
    <t xml:space="preserve">        p                p=0.8xD/d</t>
  </si>
  <si>
    <t xml:space="preserve">           D                D= pxd/0.8</t>
  </si>
  <si>
    <t xml:space="preserve">          d             d= 0.8xD/p</t>
  </si>
  <si>
    <t>Golf Ball</t>
  </si>
  <si>
    <t>ball bearing</t>
  </si>
  <si>
    <t>boom ball</t>
  </si>
  <si>
    <t>1.5" ball</t>
  </si>
  <si>
    <t>4" Baseball</t>
  </si>
  <si>
    <t>CORE example</t>
  </si>
  <si>
    <r>
      <rPr>
        <b/>
        <sz val="16"/>
        <color rgb="FFFF0000"/>
        <rFont val="Segoe UI Historic"/>
        <family val="2"/>
      </rPr>
      <t>PASSES</t>
    </r>
    <r>
      <rPr>
        <b/>
        <sz val="16"/>
        <color theme="1"/>
        <rFont val="Segoe UI Historic"/>
        <family val="2"/>
      </rPr>
      <t xml:space="preserve"> REQUIRED FOR CORE AND CORD SIZES USED</t>
    </r>
  </si>
  <si>
    <r>
      <rPr>
        <b/>
        <sz val="16"/>
        <color rgb="FFFF0000"/>
        <rFont val="Segoe UI Historic"/>
        <family val="2"/>
      </rPr>
      <t>CORD</t>
    </r>
    <r>
      <rPr>
        <b/>
        <sz val="16"/>
        <color theme="1"/>
        <rFont val="Segoe UI Historic"/>
        <family val="2"/>
      </rPr>
      <t xml:space="preserve"> DIAMETER REQUIRED FOR CORE SIZE AND PASSES USED</t>
    </r>
  </si>
  <si>
    <r>
      <rPr>
        <b/>
        <sz val="16"/>
        <color rgb="FFFF0000"/>
        <rFont val="Segoe UI Historic"/>
        <family val="2"/>
      </rPr>
      <t>CORE</t>
    </r>
    <r>
      <rPr>
        <b/>
        <sz val="16"/>
        <color theme="1"/>
        <rFont val="Segoe UI Historic"/>
        <family val="2"/>
      </rPr>
      <t xml:space="preserve"> DIAMETER REQUIRED FOR CORD SIZE AND PASSES USED</t>
    </r>
  </si>
  <si>
    <r>
      <rPr>
        <b/>
        <sz val="18"/>
        <color rgb="FFFF0000"/>
        <rFont val="Segoe UI Historic"/>
        <family val="2"/>
      </rPr>
      <t>Length</t>
    </r>
    <r>
      <rPr>
        <b/>
        <sz val="18"/>
        <color theme="1"/>
        <rFont val="Segoe UI Historic"/>
        <family val="2"/>
      </rPr>
      <t xml:space="preserve"> =𝝿  (D + (2xd)) x p x l   ( 𝝿= 3.142).   (p=0.8D/d)
</t>
    </r>
  </si>
  <si>
    <r>
      <t xml:space="preserve">Convert </t>
    </r>
    <r>
      <rPr>
        <b/>
        <sz val="16"/>
        <color rgb="FFFF0000"/>
        <rFont val="Segoe UI Historic"/>
        <family val="2"/>
      </rPr>
      <t>mm</t>
    </r>
    <r>
      <rPr>
        <sz val="16"/>
        <color theme="1"/>
        <rFont val="Segoe UI Historic"/>
        <family val="2"/>
      </rPr>
      <t xml:space="preserve"> to inches/feet</t>
    </r>
  </si>
  <si>
    <t xml:space="preserve">   LAYERS.    l</t>
  </si>
  <si>
    <r>
      <rPr>
        <b/>
        <sz val="16"/>
        <color rgb="FFFF0000"/>
        <rFont val="Segoe UI Historic"/>
        <family val="2"/>
      </rPr>
      <t>Circle Formulae</t>
    </r>
    <r>
      <rPr>
        <b/>
        <sz val="16"/>
        <color theme="1"/>
        <rFont val="Segoe UI Historic"/>
        <family val="2"/>
      </rPr>
      <t xml:space="preserve">     </t>
    </r>
    <r>
      <rPr>
        <sz val="16"/>
        <color theme="1"/>
        <rFont val="Segoe UI Historic"/>
        <family val="2"/>
      </rPr>
      <t xml:space="preserve">                                     Circumference   =   2 x π x radius   =   π x diameter. 
Circle Area   =       π x r²     =     ¼ x π x d²              </t>
    </r>
    <r>
      <rPr>
        <b/>
        <sz val="16"/>
        <color rgb="FFFF0000"/>
        <rFont val="Segoe UI Historic"/>
        <family val="2"/>
      </rPr>
      <t>Sphere Formulas</t>
    </r>
    <r>
      <rPr>
        <sz val="16"/>
        <color theme="1"/>
        <rFont val="Segoe UI Historic"/>
        <family val="2"/>
      </rPr>
      <t xml:space="preserve">
Sphere Surface Area     =     4 x π x r²     =     π x d²
Sphere Volume   =   4/3 x π x r³     =     ( π x d³)/6</t>
    </r>
  </si>
  <si>
    <t xml:space="preserve">    inches  (decimal)</t>
  </si>
  <si>
    <t>19/32"</t>
  </si>
  <si>
    <t>1 3/16"</t>
  </si>
  <si>
    <t>1 13/16"</t>
  </si>
  <si>
    <t>2 13/32"</t>
  </si>
  <si>
    <t>3"</t>
  </si>
  <si>
    <t>3 19/32"</t>
  </si>
  <si>
    <t>4 3/16"</t>
  </si>
  <si>
    <t>4 13/16"</t>
  </si>
  <si>
    <t>5 13/32"</t>
  </si>
  <si>
    <t>6"</t>
  </si>
  <si>
    <t>6 19/32"</t>
  </si>
  <si>
    <t>7 3/16"</t>
  </si>
  <si>
    <t>7 13/16"</t>
  </si>
  <si>
    <t>8 13/32"</t>
  </si>
  <si>
    <t>9"</t>
  </si>
  <si>
    <t>9 19/32"</t>
  </si>
  <si>
    <t>10 3/16"</t>
  </si>
  <si>
    <t>10 13/16"</t>
  </si>
  <si>
    <t>11 13/32"</t>
  </si>
  <si>
    <t>12"</t>
  </si>
  <si>
    <r>
      <rPr>
        <sz val="16"/>
        <color theme="1"/>
        <rFont val="Segoe UI Historic"/>
        <family val="2"/>
      </rPr>
      <t xml:space="preserve">Convert </t>
    </r>
    <r>
      <rPr>
        <b/>
        <sz val="16"/>
        <color rgb="FFFF0000"/>
        <rFont val="Segoe UI Historic"/>
        <family val="2"/>
      </rPr>
      <t>inches</t>
    </r>
    <r>
      <rPr>
        <sz val="16"/>
        <color rgb="FF00B0F0"/>
        <rFont val="Segoe UI Historic"/>
        <family val="2"/>
      </rPr>
      <t xml:space="preserve">  </t>
    </r>
    <r>
      <rPr>
        <sz val="16"/>
        <color theme="1"/>
        <rFont val="Segoe UI Historic"/>
        <family val="2"/>
      </rPr>
      <t>to ft/mm/cm/m</t>
    </r>
  </si>
  <si>
    <t xml:space="preserve">  Inches  (fractions)</t>
  </si>
  <si>
    <t xml:space="preserve">   Foot (decimal)       </t>
  </si>
  <si>
    <t xml:space="preserve">              To determine figures required for the NUMBER OF PASSES, CORD OR CORE DIAMETERS as a priority,                  use the section below.   </t>
  </si>
  <si>
    <t>Foot %  (percent)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</si>
</sst>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3" x14ac:knownFonts="1">
    <font>
      <sz val="12"/>
      <color theme="1"/>
      <name val="Calibri"/>
      <family val="2"/>
      <scheme val="minor"/>
    </font>
    <font>
      <sz val="15"/>
      <color rgb="FF000000"/>
      <name val="Helvetica Neue"/>
      <family val="2"/>
    </font>
    <font>
      <sz val="14"/>
      <color rgb="FF000000"/>
      <name val="Segoe UI Historic"/>
      <family val="2"/>
    </font>
    <font>
      <sz val="14"/>
      <color theme="1"/>
      <name val="Segoe UI Historic"/>
      <family val="2"/>
    </font>
    <font>
      <sz val="14"/>
      <color rgb="FF000000"/>
      <name val="Helvetica Neue"/>
      <family val="2"/>
    </font>
    <font>
      <b/>
      <sz val="14"/>
      <color rgb="FF000000"/>
      <name val="Segoe UI Historic"/>
      <family val="2"/>
    </font>
    <font>
      <b/>
      <sz val="14"/>
      <color theme="1"/>
      <name val="Segoe UI Historic"/>
      <family val="2"/>
    </font>
    <font>
      <sz val="14"/>
      <color theme="1"/>
      <name val="Calibri"/>
      <family val="2"/>
      <scheme val="minor"/>
    </font>
    <font>
      <sz val="16"/>
      <color theme="1"/>
      <name val="Segoe UI Historic"/>
      <family val="2"/>
    </font>
    <font>
      <sz val="16"/>
      <color rgb="FF000000"/>
      <name val="Segoe UI Historic"/>
      <family val="2"/>
    </font>
    <font>
      <b/>
      <sz val="16"/>
      <color rgb="FFFF0000"/>
      <name val="Segoe UI Historic"/>
      <family val="2"/>
    </font>
    <font>
      <sz val="16"/>
      <color rgb="FFFF0000"/>
      <name val="Segoe UI Historic"/>
      <family val="2"/>
    </font>
    <font>
      <b/>
      <sz val="16"/>
      <color theme="1"/>
      <name val="Segoe UI Historic"/>
      <family val="2"/>
    </font>
    <font>
      <b/>
      <sz val="16"/>
      <color rgb="FF000000"/>
      <name val="Segoe UI Historic"/>
      <family val="2"/>
    </font>
    <font>
      <u/>
      <sz val="12"/>
      <color theme="10"/>
      <name val="Calibri"/>
      <family val="2"/>
      <scheme val="minor"/>
    </font>
    <font>
      <sz val="20"/>
      <color theme="1"/>
      <name val="Segoe UI Historic"/>
      <family val="2"/>
    </font>
    <font>
      <b/>
      <sz val="18"/>
      <color theme="1"/>
      <name val="Segoe UI Historic"/>
      <family val="2"/>
    </font>
    <font>
      <u/>
      <sz val="20"/>
      <color theme="10"/>
      <name val="Segoe UI Historic"/>
      <family val="2"/>
    </font>
    <font>
      <sz val="8"/>
      <name val="Calibri"/>
      <family val="2"/>
      <scheme val="minor"/>
    </font>
    <font>
      <b/>
      <sz val="20"/>
      <color rgb="FF0070C0"/>
      <name val="Segoe UI Historic"/>
      <family val="2"/>
    </font>
    <font>
      <sz val="16"/>
      <color rgb="FF00B0F0"/>
      <name val="Segoe UI Historic"/>
      <family val="2"/>
    </font>
    <font>
      <b/>
      <sz val="18"/>
      <color rgb="FFFF0000"/>
      <name val="Segoe UI Historic"/>
      <family val="2"/>
    </font>
    <font>
      <u/>
      <sz val="2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18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4" fontId="4" fillId="0" borderId="0" xfId="0" applyNumberFormat="1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0" fillId="0" borderId="0" xfId="0" applyAlignment="1">
      <alignment horizontal="center" vertical="center" wrapText="1"/>
    </xf>
    <xf numFmtId="0" fontId="2" fillId="0" borderId="0" xfId="0" applyFont="1" applyAlignment="1"/>
    <xf numFmtId="4" fontId="2" fillId="0" borderId="0" xfId="0" applyNumberFormat="1" applyFont="1" applyAlignment="1"/>
    <xf numFmtId="2" fontId="0" fillId="0" borderId="0" xfId="0" applyNumberFormat="1"/>
    <xf numFmtId="0" fontId="8" fillId="0" borderId="0" xfId="0" applyFont="1"/>
    <xf numFmtId="2" fontId="8" fillId="0" borderId="0" xfId="0" applyNumberFormat="1" applyFont="1"/>
    <xf numFmtId="2" fontId="1" fillId="0" borderId="0" xfId="0" applyNumberFormat="1" applyFont="1"/>
    <xf numFmtId="2" fontId="3" fillId="0" borderId="0" xfId="0" applyNumberFormat="1" applyFont="1"/>
    <xf numFmtId="2" fontId="2" fillId="0" borderId="0" xfId="0" applyNumberFormat="1" applyFont="1"/>
    <xf numFmtId="2" fontId="3" fillId="0" borderId="0" xfId="0" applyNumberFormat="1" applyFont="1" applyAlignment="1">
      <alignment horizontal="center" wrapText="1"/>
    </xf>
    <xf numFmtId="2" fontId="4" fillId="0" borderId="0" xfId="0" applyNumberFormat="1" applyFont="1"/>
    <xf numFmtId="2" fontId="7" fillId="0" borderId="0" xfId="0" applyNumberFormat="1" applyFont="1"/>
    <xf numFmtId="0" fontId="8" fillId="0" borderId="0" xfId="0" applyNumberFormat="1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2" fontId="10" fillId="0" borderId="6" xfId="0" applyNumberFormat="1" applyFont="1" applyBorder="1"/>
    <xf numFmtId="0" fontId="8" fillId="0" borderId="7" xfId="0" applyFont="1" applyBorder="1"/>
    <xf numFmtId="2" fontId="8" fillId="0" borderId="7" xfId="0" applyNumberFormat="1" applyFont="1" applyBorder="1"/>
    <xf numFmtId="0" fontId="8" fillId="0" borderId="6" xfId="0" applyFont="1" applyBorder="1"/>
    <xf numFmtId="0" fontId="8" fillId="0" borderId="0" xfId="0" applyFont="1" applyBorder="1"/>
    <xf numFmtId="0" fontId="8" fillId="0" borderId="2" xfId="0" applyFont="1" applyBorder="1"/>
    <xf numFmtId="2" fontId="8" fillId="0" borderId="2" xfId="0" applyNumberFormat="1" applyFont="1" applyBorder="1"/>
    <xf numFmtId="2" fontId="8" fillId="0" borderId="2" xfId="0" applyNumberFormat="1" applyFont="1" applyBorder="1" applyAlignment="1">
      <alignment horizontal="right"/>
    </xf>
    <xf numFmtId="2" fontId="10" fillId="0" borderId="1" xfId="0" applyNumberFormat="1" applyFont="1" applyBorder="1"/>
    <xf numFmtId="0" fontId="10" fillId="0" borderId="1" xfId="0" applyFont="1" applyBorder="1"/>
    <xf numFmtId="2" fontId="8" fillId="0" borderId="1" xfId="0" applyNumberFormat="1" applyFont="1" applyBorder="1"/>
    <xf numFmtId="0" fontId="8" fillId="0" borderId="5" xfId="0" applyFont="1" applyBorder="1"/>
    <xf numFmtId="0" fontId="8" fillId="0" borderId="4" xfId="0" applyFont="1" applyBorder="1"/>
    <xf numFmtId="2" fontId="8" fillId="0" borderId="4" xfId="0" applyNumberFormat="1" applyFont="1" applyBorder="1"/>
    <xf numFmtId="49" fontId="8" fillId="0" borderId="0" xfId="0" applyNumberFormat="1" applyFont="1" applyAlignment="1">
      <alignment horizontal="right"/>
    </xf>
    <xf numFmtId="2" fontId="8" fillId="0" borderId="4" xfId="0" applyNumberFormat="1" applyFont="1" applyBorder="1" applyAlignment="1">
      <alignment horizontal="right"/>
    </xf>
    <xf numFmtId="2" fontId="10" fillId="0" borderId="3" xfId="0" applyNumberFormat="1" applyFont="1" applyBorder="1"/>
    <xf numFmtId="0" fontId="10" fillId="0" borderId="3" xfId="0" applyFont="1" applyBorder="1"/>
    <xf numFmtId="2" fontId="8" fillId="0" borderId="3" xfId="0" applyNumberFormat="1" applyFont="1" applyBorder="1"/>
    <xf numFmtId="0" fontId="8" fillId="0" borderId="8" xfId="0" applyFont="1" applyBorder="1"/>
    <xf numFmtId="49" fontId="10" fillId="0" borderId="1" xfId="0" applyNumberFormat="1" applyFont="1" applyBorder="1" applyAlignment="1">
      <alignment horizontal="right"/>
    </xf>
    <xf numFmtId="49" fontId="10" fillId="0" borderId="3" xfId="0" applyNumberFormat="1" applyFont="1" applyBorder="1" applyAlignment="1">
      <alignment horizontal="right"/>
    </xf>
    <xf numFmtId="165" fontId="8" fillId="0" borderId="2" xfId="0" applyNumberFormat="1" applyFont="1" applyBorder="1"/>
    <xf numFmtId="2" fontId="8" fillId="0" borderId="0" xfId="0" applyNumberFormat="1" applyFont="1" applyBorder="1"/>
    <xf numFmtId="1" fontId="8" fillId="0" borderId="11" xfId="0" applyNumberFormat="1" applyFont="1" applyBorder="1" applyAlignment="1">
      <alignment horizontal="center"/>
    </xf>
    <xf numFmtId="1" fontId="8" fillId="0" borderId="12" xfId="0" applyNumberFormat="1" applyFont="1" applyBorder="1" applyAlignment="1">
      <alignment horizontal="center"/>
    </xf>
    <xf numFmtId="1" fontId="8" fillId="0" borderId="13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8" fillId="0" borderId="0" xfId="0" applyFont="1" applyFill="1"/>
    <xf numFmtId="2" fontId="8" fillId="0" borderId="0" xfId="0" applyNumberFormat="1" applyFont="1" applyFill="1"/>
    <xf numFmtId="0" fontId="17" fillId="0" borderId="0" xfId="1" applyFont="1" applyAlignment="1">
      <alignment vertical="center"/>
    </xf>
    <xf numFmtId="2" fontId="8" fillId="0" borderId="5" xfId="0" applyNumberFormat="1" applyFont="1" applyBorder="1"/>
    <xf numFmtId="0" fontId="8" fillId="3" borderId="15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8" fillId="0" borderId="15" xfId="0" applyFont="1" applyBorder="1" applyAlignment="1">
      <alignment horizontal="center"/>
    </xf>
    <xf numFmtId="2" fontId="8" fillId="2" borderId="15" xfId="0" applyNumberFormat="1" applyFont="1" applyFill="1" applyBorder="1" applyAlignment="1">
      <alignment horizontal="center"/>
    </xf>
    <xf numFmtId="0" fontId="8" fillId="2" borderId="15" xfId="0" applyFont="1" applyFill="1" applyBorder="1"/>
    <xf numFmtId="2" fontId="8" fillId="3" borderId="15" xfId="0" applyNumberFormat="1" applyFont="1" applyFill="1" applyBorder="1"/>
    <xf numFmtId="165" fontId="8" fillId="2" borderId="15" xfId="0" applyNumberFormat="1" applyFont="1" applyFill="1" applyBorder="1"/>
    <xf numFmtId="0" fontId="19" fillId="0" borderId="0" xfId="0" applyFont="1" applyBorder="1" applyAlignment="1">
      <alignment horizontal="center" vertical="center" wrapText="1"/>
    </xf>
    <xf numFmtId="164" fontId="8" fillId="2" borderId="15" xfId="0" applyNumberFormat="1" applyFont="1" applyFill="1" applyBorder="1"/>
    <xf numFmtId="165" fontId="8" fillId="3" borderId="15" xfId="0" applyNumberFormat="1" applyFont="1" applyFill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8" fillId="0" borderId="0" xfId="0" applyNumberFormat="1" applyFont="1" applyAlignment="1">
      <alignment horizontal="right"/>
    </xf>
    <xf numFmtId="1" fontId="8" fillId="0" borderId="11" xfId="0" applyNumberFormat="1" applyFont="1" applyBorder="1" applyAlignment="1">
      <alignment horizontal="center" vertical="center" wrapText="1"/>
    </xf>
    <xf numFmtId="1" fontId="8" fillId="0" borderId="12" xfId="0" applyNumberFormat="1" applyFont="1" applyBorder="1" applyAlignment="1">
      <alignment horizontal="center" vertical="center" wrapText="1"/>
    </xf>
    <xf numFmtId="1" fontId="8" fillId="0" borderId="13" xfId="0" applyNumberFormat="1" applyFont="1" applyBorder="1" applyAlignment="1">
      <alignment horizontal="center" vertical="center" wrapText="1"/>
    </xf>
    <xf numFmtId="0" fontId="8" fillId="0" borderId="11" xfId="0" applyFont="1" applyBorder="1"/>
    <xf numFmtId="1" fontId="8" fillId="0" borderId="12" xfId="0" applyNumberFormat="1" applyFont="1" applyBorder="1"/>
    <xf numFmtId="0" fontId="8" fillId="0" borderId="12" xfId="0" applyFont="1" applyBorder="1"/>
    <xf numFmtId="0" fontId="8" fillId="0" borderId="13" xfId="0" applyFont="1" applyBorder="1"/>
    <xf numFmtId="0" fontId="8" fillId="0" borderId="0" xfId="0" applyFont="1" applyAlignment="1"/>
    <xf numFmtId="0" fontId="8" fillId="0" borderId="14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" xfId="0" applyFont="1" applyBorder="1" applyAlignment="1">
      <alignment horizontal="right"/>
    </xf>
    <xf numFmtId="0" fontId="8" fillId="0" borderId="1" xfId="0" applyFont="1" applyBorder="1"/>
    <xf numFmtId="0" fontId="8" fillId="0" borderId="3" xfId="0" applyFont="1" applyBorder="1"/>
    <xf numFmtId="2" fontId="8" fillId="0" borderId="14" xfId="0" applyNumberFormat="1" applyFont="1" applyBorder="1" applyAlignment="1">
      <alignment horizontal="center"/>
    </xf>
    <xf numFmtId="2" fontId="8" fillId="0" borderId="10" xfId="0" applyNumberFormat="1" applyFont="1" applyBorder="1" applyAlignment="1">
      <alignment horizontal="center"/>
    </xf>
    <xf numFmtId="165" fontId="8" fillId="0" borderId="4" xfId="0" applyNumberFormat="1" applyFont="1" applyBorder="1"/>
    <xf numFmtId="0" fontId="13" fillId="0" borderId="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2" fontId="10" fillId="0" borderId="8" xfId="0" applyNumberFormat="1" applyFont="1" applyBorder="1" applyAlignment="1">
      <alignment horizontal="center" vertical="center" wrapText="1"/>
    </xf>
    <xf numFmtId="2" fontId="10" fillId="0" borderId="7" xfId="0" applyNumberFormat="1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wrapText="1"/>
    </xf>
    <xf numFmtId="0" fontId="13" fillId="0" borderId="7" xfId="0" applyFont="1" applyBorder="1" applyAlignment="1">
      <alignment horizontal="center" wrapText="1"/>
    </xf>
    <xf numFmtId="0" fontId="15" fillId="0" borderId="0" xfId="0" applyFont="1" applyBorder="1" applyAlignment="1">
      <alignment vertical="center" wrapText="1"/>
    </xf>
    <xf numFmtId="0" fontId="8" fillId="0" borderId="0" xfId="0" applyFont="1" applyAlignment="1">
      <alignment horizontal="left" vertical="top"/>
    </xf>
    <xf numFmtId="0" fontId="15" fillId="0" borderId="0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center" vertical="center" wrapText="1"/>
    </xf>
    <xf numFmtId="0" fontId="8" fillId="0" borderId="9" xfId="0" applyFont="1" applyBorder="1"/>
    <xf numFmtId="0" fontId="8" fillId="0" borderId="14" xfId="0" applyFont="1" applyBorder="1"/>
    <xf numFmtId="0" fontId="8" fillId="0" borderId="9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0" xfId="0" applyFont="1" applyBorder="1"/>
    <xf numFmtId="0" fontId="12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right" wrapText="1"/>
    </xf>
    <xf numFmtId="0" fontId="8" fillId="0" borderId="3" xfId="0" applyFont="1" applyBorder="1" applyAlignment="1">
      <alignment horizontal="right" wrapText="1"/>
    </xf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11" fillId="0" borderId="9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center"/>
    </xf>
    <xf numFmtId="2" fontId="10" fillId="0" borderId="6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8" fillId="0" borderId="9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0" fillId="0" borderId="0" xfId="0" applyNumberFormat="1" applyFont="1" applyAlignment="1">
      <alignment horizontal="left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8" xfId="0" applyFont="1" applyBorder="1"/>
    <xf numFmtId="0" fontId="10" fillId="0" borderId="7" xfId="0" applyFont="1" applyBorder="1"/>
    <xf numFmtId="0" fontId="8" fillId="0" borderId="10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13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2" fontId="8" fillId="0" borderId="2" xfId="0" applyNumberFormat="1" applyFont="1" applyBorder="1" applyAlignment="1">
      <alignment horizontal="center" vertical="center"/>
    </xf>
    <xf numFmtId="2" fontId="8" fillId="0" borderId="5" xfId="0" applyNumberFormat="1" applyFont="1" applyBorder="1" applyAlignment="1">
      <alignment horizontal="center"/>
    </xf>
    <xf numFmtId="49" fontId="8" fillId="0" borderId="4" xfId="0" applyNumberFormat="1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center"/>
    </xf>
    <xf numFmtId="164" fontId="10" fillId="0" borderId="2" xfId="0" applyNumberFormat="1" applyFont="1" applyBorder="1" applyAlignment="1">
      <alignment horizontal="center"/>
    </xf>
    <xf numFmtId="0" fontId="22" fillId="0" borderId="0" xfId="1" applyFont="1" applyAlignment="1">
      <alignment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16" fillId="0" borderId="5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2" fontId="10" fillId="0" borderId="10" xfId="0" applyNumberFormat="1" applyFont="1" applyBorder="1" applyAlignment="1">
      <alignment horizontal="center" vertical="center" wrapText="1"/>
    </xf>
    <xf numFmtId="2" fontId="10" fillId="0" borderId="4" xfId="0" applyNumberFormat="1" applyFont="1" applyBorder="1" applyAlignment="1">
      <alignment horizontal="center" vertical="center" wrapText="1"/>
    </xf>
    <xf numFmtId="2" fontId="8" fillId="0" borderId="0" xfId="0" applyNumberFormat="1" applyFont="1" applyBorder="1" applyAlignment="1">
      <alignment horizontal="center"/>
    </xf>
    <xf numFmtId="2" fontId="10" fillId="0" borderId="11" xfId="0" applyNumberFormat="1" applyFont="1" applyBorder="1" applyAlignment="1">
      <alignment horizontal="center" vertical="center" wrapText="1"/>
    </xf>
    <xf numFmtId="2" fontId="10" fillId="0" borderId="13" xfId="0" applyNumberFormat="1" applyFont="1" applyBorder="1" applyAlignment="1">
      <alignment horizontal="center" vertical="center" wrapText="1"/>
    </xf>
    <xf numFmtId="1" fontId="8" fillId="0" borderId="9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3" xfId="0" applyNumberFormat="1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225321</xdr:colOff>
      <xdr:row>27</xdr:row>
      <xdr:rowOff>30508</xdr:rowOff>
    </xdr:from>
    <xdr:to>
      <xdr:col>21</xdr:col>
      <xdr:colOff>906995</xdr:colOff>
      <xdr:row>66</xdr:row>
      <xdr:rowOff>82651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BC9673B-6B8C-844F-B006-BF028CB4D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84676" y="12115992"/>
          <a:ext cx="9366835" cy="152306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ginifab.com/feeds/cm_to_inch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FA25F-29AC-2844-B7D1-22A2E8079A48}">
  <dimension ref="A1:A25"/>
  <sheetViews>
    <sheetView workbookViewId="0">
      <selection activeCell="B22" sqref="B22"/>
    </sheetView>
  </sheetViews>
  <sheetFormatPr baseColWidth="10" defaultRowHeight="16" x14ac:dyDescent="0.2"/>
  <sheetData>
    <row r="1" ht="30" customHeight="1" x14ac:dyDescent="0.2"/>
    <row r="2" s="11" customFormat="1" ht="60" customHeight="1" x14ac:dyDescent="0.2"/>
    <row r="3" ht="30" customHeight="1" x14ac:dyDescent="0.2"/>
    <row r="4" ht="30" customHeight="1" x14ac:dyDescent="0.2"/>
    <row r="5" ht="30" customHeight="1" x14ac:dyDescent="0.2"/>
    <row r="6" ht="30" customHeight="1" x14ac:dyDescent="0.2"/>
    <row r="7" ht="30" customHeight="1" x14ac:dyDescent="0.2"/>
    <row r="8" ht="30" customHeight="1" x14ac:dyDescent="0.2"/>
    <row r="9" ht="30" customHeight="1" x14ac:dyDescent="0.2"/>
    <row r="10" ht="30" customHeight="1" x14ac:dyDescent="0.2"/>
    <row r="11" ht="30" customHeight="1" x14ac:dyDescent="0.2"/>
    <row r="12" ht="30" customHeight="1" x14ac:dyDescent="0.2"/>
    <row r="13" ht="30" customHeight="1" x14ac:dyDescent="0.2"/>
    <row r="14" ht="30" customHeight="1" x14ac:dyDescent="0.2"/>
    <row r="15" ht="30" customHeight="1" x14ac:dyDescent="0.2"/>
    <row r="16" ht="30" customHeight="1" x14ac:dyDescent="0.2"/>
    <row r="17" ht="30" customHeight="1" x14ac:dyDescent="0.2"/>
    <row r="18" ht="30" customHeight="1" x14ac:dyDescent="0.2"/>
    <row r="19" ht="30" customHeight="1" x14ac:dyDescent="0.2"/>
    <row r="20" ht="30" customHeight="1" x14ac:dyDescent="0.2"/>
    <row r="21" ht="30" customHeight="1" x14ac:dyDescent="0.2"/>
    <row r="22" ht="30" customHeight="1" x14ac:dyDescent="0.2"/>
    <row r="23" ht="30" customHeight="1" x14ac:dyDescent="0.2"/>
    <row r="24" ht="30" customHeight="1" x14ac:dyDescent="0.2"/>
    <row r="25" ht="30" customHeight="1" x14ac:dyDescent="0.2"/>
  </sheetData>
  <pageMargins left="0.7" right="0.7" top="0.75" bottom="0.75" header="0.3" footer="0.3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28E76-65BB-E047-A43D-6458B70D93DF}">
  <dimension ref="A1:N45"/>
  <sheetViews>
    <sheetView workbookViewId="0"/>
  </sheetViews>
  <sheetFormatPr baseColWidth="10" defaultRowHeight="16" x14ac:dyDescent="0.2"/>
  <cols>
    <col min="1" max="1" width="11" bestFit="1" customWidth="1"/>
    <col min="2" max="2" width="11.83203125" customWidth="1"/>
    <col min="3" max="4" width="11" bestFit="1" customWidth="1"/>
    <col min="5" max="5" width="13.83203125" bestFit="1" customWidth="1"/>
    <col min="6" max="8" width="11" bestFit="1" customWidth="1"/>
    <col min="11" max="11" width="17.1640625" customWidth="1"/>
    <col min="12" max="14" width="11" customWidth="1"/>
  </cols>
  <sheetData>
    <row r="1" spans="1:14" ht="30" customHeight="1" x14ac:dyDescent="0.2">
      <c r="A1" s="12" t="s">
        <v>82</v>
      </c>
    </row>
    <row r="2" spans="1:14" ht="30" customHeight="1" x14ac:dyDescent="0.2">
      <c r="A2" s="12"/>
      <c r="D2" s="65" t="s">
        <v>54</v>
      </c>
    </row>
    <row r="3" spans="1:14" s="15" customFormat="1" ht="60" customHeight="1" x14ac:dyDescent="0.2">
      <c r="A3" s="4" t="s">
        <v>50</v>
      </c>
      <c r="B3" s="4" t="s">
        <v>55</v>
      </c>
      <c r="C3" s="4" t="s">
        <v>52</v>
      </c>
      <c r="D3" s="4" t="s">
        <v>53</v>
      </c>
      <c r="E3" s="4" t="s">
        <v>0</v>
      </c>
      <c r="F3" s="4" t="s">
        <v>1</v>
      </c>
      <c r="G3" s="4" t="s">
        <v>2</v>
      </c>
      <c r="H3" s="4" t="s">
        <v>3</v>
      </c>
      <c r="K3" s="4" t="s">
        <v>56</v>
      </c>
    </row>
    <row r="4" spans="1:14" ht="30" customHeight="1" x14ac:dyDescent="0.3">
      <c r="A4" s="2">
        <v>15</v>
      </c>
      <c r="B4" s="2">
        <v>10</v>
      </c>
      <c r="C4" s="2">
        <v>1</v>
      </c>
      <c r="D4" s="2">
        <v>3</v>
      </c>
      <c r="E4" s="23">
        <f>3.142*(A4+(2*B4))*C4*D4</f>
        <v>329.90999999999997</v>
      </c>
      <c r="F4" s="23">
        <f>E4/25.4</f>
        <v>12.988582677165354</v>
      </c>
      <c r="G4" s="23">
        <f>E4/25.4</f>
        <v>12.988582677165354</v>
      </c>
      <c r="H4" s="23">
        <f>G4/12</f>
        <v>1.0823818897637796</v>
      </c>
      <c r="K4" s="64">
        <f>0.8*A4/B4</f>
        <v>1.2</v>
      </c>
      <c r="L4" s="2"/>
      <c r="M4" s="2"/>
      <c r="N4" s="2"/>
    </row>
    <row r="5" spans="1:14" ht="30" customHeight="1" x14ac:dyDescent="0.3">
      <c r="A5" s="2">
        <v>20</v>
      </c>
      <c r="B5" s="2">
        <v>10</v>
      </c>
      <c r="C5" s="2">
        <v>2</v>
      </c>
      <c r="D5" s="2">
        <v>3</v>
      </c>
      <c r="E5" s="23">
        <f t="shared" ref="E5:E41" si="0">3.142*(A5+(2*B5))*C5*D5</f>
        <v>754.07999999999993</v>
      </c>
      <c r="F5" s="23">
        <f t="shared" ref="F5:F41" si="1">E5/25.4</f>
        <v>29.688188976377951</v>
      </c>
      <c r="G5" s="23">
        <f t="shared" ref="G5:G41" si="2">E5/25.4</f>
        <v>29.688188976377951</v>
      </c>
      <c r="H5" s="23">
        <f t="shared" ref="H5:H41" si="3">G5/12</f>
        <v>2.4740157480314959</v>
      </c>
      <c r="K5" s="64">
        <f t="shared" ref="K5:K41" si="4">0.8*A5/B5</f>
        <v>1.6</v>
      </c>
      <c r="L5" s="2"/>
      <c r="M5" s="2"/>
      <c r="N5" s="2"/>
    </row>
    <row r="6" spans="1:14" ht="30" customHeight="1" x14ac:dyDescent="0.3">
      <c r="A6" s="2">
        <v>25</v>
      </c>
      <c r="B6" s="2">
        <v>10</v>
      </c>
      <c r="C6" s="2">
        <v>2</v>
      </c>
      <c r="D6" s="2">
        <v>3</v>
      </c>
      <c r="E6" s="23">
        <f t="shared" si="0"/>
        <v>848.33999999999992</v>
      </c>
      <c r="F6" s="23">
        <f t="shared" si="1"/>
        <v>33.399212598425194</v>
      </c>
      <c r="G6" s="23">
        <f t="shared" si="2"/>
        <v>33.399212598425194</v>
      </c>
      <c r="H6" s="23">
        <f t="shared" si="3"/>
        <v>2.7832677165354327</v>
      </c>
      <c r="K6" s="64">
        <f t="shared" si="4"/>
        <v>2</v>
      </c>
      <c r="L6" s="2"/>
      <c r="M6" s="2"/>
      <c r="N6" s="2"/>
    </row>
    <row r="7" spans="1:14" ht="30" customHeight="1" x14ac:dyDescent="0.3">
      <c r="A7" s="2">
        <v>30</v>
      </c>
      <c r="B7" s="2">
        <v>10</v>
      </c>
      <c r="C7" s="2">
        <v>2</v>
      </c>
      <c r="D7" s="2">
        <v>3</v>
      </c>
      <c r="E7" s="23">
        <f t="shared" si="0"/>
        <v>942.59999999999991</v>
      </c>
      <c r="F7" s="23">
        <f t="shared" si="1"/>
        <v>37.110236220472437</v>
      </c>
      <c r="G7" s="23">
        <f t="shared" si="2"/>
        <v>37.110236220472437</v>
      </c>
      <c r="H7" s="23">
        <f t="shared" si="3"/>
        <v>3.0925196850393699</v>
      </c>
      <c r="K7" s="64">
        <f t="shared" si="4"/>
        <v>2.4</v>
      </c>
      <c r="L7" s="2"/>
      <c r="M7" s="2"/>
      <c r="N7" s="2"/>
    </row>
    <row r="8" spans="1:14" ht="30" customHeight="1" x14ac:dyDescent="0.3">
      <c r="A8" s="2">
        <v>35</v>
      </c>
      <c r="B8" s="2">
        <v>10</v>
      </c>
      <c r="C8" s="2">
        <v>3</v>
      </c>
      <c r="D8" s="2">
        <v>3</v>
      </c>
      <c r="E8" s="23">
        <f t="shared" si="0"/>
        <v>1555.2900000000002</v>
      </c>
      <c r="F8" s="23">
        <f t="shared" si="1"/>
        <v>61.231889763779542</v>
      </c>
      <c r="G8" s="23">
        <f t="shared" si="2"/>
        <v>61.231889763779542</v>
      </c>
      <c r="H8" s="23">
        <f t="shared" si="3"/>
        <v>5.1026574803149618</v>
      </c>
      <c r="K8" s="64">
        <f t="shared" si="4"/>
        <v>2.8</v>
      </c>
      <c r="L8" s="2"/>
      <c r="M8" s="2"/>
      <c r="N8" s="2"/>
    </row>
    <row r="9" spans="1:14" ht="30" customHeight="1" x14ac:dyDescent="0.3">
      <c r="A9" s="2">
        <v>40</v>
      </c>
      <c r="B9" s="2">
        <v>10</v>
      </c>
      <c r="C9" s="2">
        <v>3</v>
      </c>
      <c r="D9" s="2">
        <v>3</v>
      </c>
      <c r="E9" s="23">
        <f t="shared" si="0"/>
        <v>1696.6799999999998</v>
      </c>
      <c r="F9" s="23">
        <f t="shared" si="1"/>
        <v>66.798425196850388</v>
      </c>
      <c r="G9" s="23">
        <f t="shared" si="2"/>
        <v>66.798425196850388</v>
      </c>
      <c r="H9" s="23">
        <f t="shared" si="3"/>
        <v>5.5665354330708654</v>
      </c>
      <c r="K9" s="64">
        <f t="shared" si="4"/>
        <v>3.2</v>
      </c>
      <c r="L9" s="2"/>
      <c r="M9" s="2"/>
      <c r="N9" s="2"/>
    </row>
    <row r="10" spans="1:14" ht="30" customHeight="1" x14ac:dyDescent="0.3">
      <c r="A10" s="2">
        <v>45</v>
      </c>
      <c r="B10" s="2">
        <v>10</v>
      </c>
      <c r="C10" s="2">
        <v>4</v>
      </c>
      <c r="D10" s="2">
        <v>3</v>
      </c>
      <c r="E10" s="23">
        <f t="shared" si="0"/>
        <v>2450.7599999999998</v>
      </c>
      <c r="F10" s="23">
        <f t="shared" si="1"/>
        <v>96.486614173228347</v>
      </c>
      <c r="G10" s="23">
        <f t="shared" si="2"/>
        <v>96.486614173228347</v>
      </c>
      <c r="H10" s="23">
        <f t="shared" si="3"/>
        <v>8.0405511811023622</v>
      </c>
      <c r="K10" s="64">
        <f t="shared" si="4"/>
        <v>3.6</v>
      </c>
      <c r="L10" s="2"/>
      <c r="M10" s="2"/>
      <c r="N10" s="2"/>
    </row>
    <row r="11" spans="1:14" ht="30" customHeight="1" x14ac:dyDescent="0.3">
      <c r="A11" s="2">
        <v>50</v>
      </c>
      <c r="B11" s="2">
        <v>10</v>
      </c>
      <c r="C11" s="2">
        <v>4</v>
      </c>
      <c r="D11" s="2">
        <v>3</v>
      </c>
      <c r="E11" s="23">
        <f t="shared" si="0"/>
        <v>2639.2799999999997</v>
      </c>
      <c r="F11" s="23">
        <f t="shared" si="1"/>
        <v>103.90866141732283</v>
      </c>
      <c r="G11" s="23">
        <f t="shared" si="2"/>
        <v>103.90866141732283</v>
      </c>
      <c r="H11" s="23">
        <f t="shared" si="3"/>
        <v>8.6590551181102366</v>
      </c>
      <c r="K11" s="64">
        <f t="shared" si="4"/>
        <v>4</v>
      </c>
      <c r="L11" s="2"/>
      <c r="M11" s="2"/>
      <c r="N11" s="2"/>
    </row>
    <row r="12" spans="1:14" ht="30" customHeight="1" x14ac:dyDescent="0.3">
      <c r="A12" s="2">
        <v>55</v>
      </c>
      <c r="B12" s="2">
        <v>10</v>
      </c>
      <c r="C12" s="2">
        <v>4</v>
      </c>
      <c r="D12" s="2">
        <v>3</v>
      </c>
      <c r="E12" s="23">
        <f t="shared" si="0"/>
        <v>2827.8</v>
      </c>
      <c r="F12" s="23">
        <f t="shared" si="1"/>
        <v>111.33070866141733</v>
      </c>
      <c r="G12" s="23">
        <f t="shared" si="2"/>
        <v>111.33070866141733</v>
      </c>
      <c r="H12" s="23">
        <f t="shared" si="3"/>
        <v>9.2775590551181111</v>
      </c>
      <c r="K12" s="64">
        <f t="shared" si="4"/>
        <v>4.4000000000000004</v>
      </c>
      <c r="L12" s="2"/>
      <c r="M12" s="2"/>
      <c r="N12" s="2"/>
    </row>
    <row r="13" spans="1:14" ht="30" customHeight="1" x14ac:dyDescent="0.3">
      <c r="A13" s="2">
        <v>60</v>
      </c>
      <c r="B13" s="2">
        <v>10</v>
      </c>
      <c r="C13" s="2">
        <v>5</v>
      </c>
      <c r="D13" s="2">
        <v>3</v>
      </c>
      <c r="E13" s="23">
        <f t="shared" si="0"/>
        <v>3770.3999999999996</v>
      </c>
      <c r="F13" s="23">
        <f t="shared" si="1"/>
        <v>148.44094488188975</v>
      </c>
      <c r="G13" s="23">
        <f t="shared" si="2"/>
        <v>148.44094488188975</v>
      </c>
      <c r="H13" s="23">
        <f t="shared" si="3"/>
        <v>12.37007874015748</v>
      </c>
      <c r="K13" s="64">
        <f t="shared" si="4"/>
        <v>4.8</v>
      </c>
      <c r="L13" s="2"/>
      <c r="M13" s="2"/>
      <c r="N13" s="2"/>
    </row>
    <row r="14" spans="1:14" ht="30" customHeight="1" x14ac:dyDescent="0.3">
      <c r="A14" s="2">
        <v>65</v>
      </c>
      <c r="B14" s="2">
        <v>10</v>
      </c>
      <c r="C14" s="2">
        <v>5</v>
      </c>
      <c r="D14" s="2">
        <v>3</v>
      </c>
      <c r="E14" s="23">
        <f t="shared" si="0"/>
        <v>4006.0499999999997</v>
      </c>
      <c r="F14" s="23">
        <f t="shared" si="1"/>
        <v>157.71850393700788</v>
      </c>
      <c r="G14" s="23">
        <f t="shared" si="2"/>
        <v>157.71850393700788</v>
      </c>
      <c r="H14" s="23">
        <f t="shared" si="3"/>
        <v>13.143208661417324</v>
      </c>
      <c r="K14" s="64">
        <f t="shared" si="4"/>
        <v>5.2</v>
      </c>
      <c r="L14" s="2"/>
      <c r="M14" s="2"/>
      <c r="N14" s="2"/>
    </row>
    <row r="15" spans="1:14" ht="30" customHeight="1" x14ac:dyDescent="0.3">
      <c r="A15" s="2">
        <v>70</v>
      </c>
      <c r="B15" s="2">
        <v>10</v>
      </c>
      <c r="C15" s="2">
        <v>6</v>
      </c>
      <c r="D15" s="2">
        <v>3</v>
      </c>
      <c r="E15" s="23">
        <f t="shared" si="0"/>
        <v>5090.0399999999991</v>
      </c>
      <c r="F15" s="23">
        <f t="shared" si="1"/>
        <v>200.39527559055117</v>
      </c>
      <c r="G15" s="23">
        <f t="shared" si="2"/>
        <v>200.39527559055117</v>
      </c>
      <c r="H15" s="23">
        <f t="shared" si="3"/>
        <v>16.699606299212597</v>
      </c>
      <c r="K15" s="64">
        <f t="shared" si="4"/>
        <v>5.6</v>
      </c>
      <c r="L15" s="2"/>
      <c r="M15" s="2"/>
      <c r="N15" s="2"/>
    </row>
    <row r="16" spans="1:14" ht="30" customHeight="1" x14ac:dyDescent="0.3">
      <c r="A16" s="2">
        <v>75</v>
      </c>
      <c r="B16" s="2">
        <v>10</v>
      </c>
      <c r="C16" s="2">
        <v>6</v>
      </c>
      <c r="D16" s="2">
        <v>3</v>
      </c>
      <c r="E16" s="23">
        <f t="shared" si="0"/>
        <v>5372.82</v>
      </c>
      <c r="F16" s="23">
        <f t="shared" si="1"/>
        <v>211.5283464566929</v>
      </c>
      <c r="G16" s="23">
        <f t="shared" si="2"/>
        <v>211.5283464566929</v>
      </c>
      <c r="H16" s="23">
        <f t="shared" si="3"/>
        <v>17.62736220472441</v>
      </c>
      <c r="K16" s="64">
        <f t="shared" si="4"/>
        <v>6</v>
      </c>
      <c r="L16" s="2"/>
      <c r="M16" s="2"/>
      <c r="N16" s="2"/>
    </row>
    <row r="17" spans="1:14" ht="30" customHeight="1" x14ac:dyDescent="0.3">
      <c r="A17" s="2">
        <v>80</v>
      </c>
      <c r="B17" s="2">
        <v>10</v>
      </c>
      <c r="C17" s="2">
        <v>6</v>
      </c>
      <c r="D17" s="2">
        <v>3</v>
      </c>
      <c r="E17" s="23">
        <f t="shared" si="0"/>
        <v>5655.5999999999995</v>
      </c>
      <c r="F17" s="23">
        <f t="shared" si="1"/>
        <v>222.66141732283464</v>
      </c>
      <c r="G17" s="23">
        <f t="shared" si="2"/>
        <v>222.66141732283464</v>
      </c>
      <c r="H17" s="23">
        <f t="shared" si="3"/>
        <v>18.555118110236219</v>
      </c>
      <c r="K17" s="64">
        <f t="shared" si="4"/>
        <v>6.4</v>
      </c>
      <c r="L17" s="2"/>
      <c r="M17" s="2"/>
      <c r="N17" s="2"/>
    </row>
    <row r="18" spans="1:14" ht="30" customHeight="1" x14ac:dyDescent="0.3">
      <c r="A18" s="2">
        <v>85</v>
      </c>
      <c r="B18" s="2">
        <v>10</v>
      </c>
      <c r="C18" s="2">
        <v>7</v>
      </c>
      <c r="D18" s="2">
        <v>3</v>
      </c>
      <c r="E18" s="23">
        <f t="shared" si="0"/>
        <v>6928.11</v>
      </c>
      <c r="F18" s="23">
        <f t="shared" si="1"/>
        <v>272.76023622047245</v>
      </c>
      <c r="G18" s="23">
        <f t="shared" si="2"/>
        <v>272.76023622047245</v>
      </c>
      <c r="H18" s="23">
        <f t="shared" si="3"/>
        <v>22.73001968503937</v>
      </c>
      <c r="K18" s="64">
        <f t="shared" si="4"/>
        <v>6.8</v>
      </c>
      <c r="L18" s="2"/>
      <c r="M18" s="2"/>
      <c r="N18" s="2"/>
    </row>
    <row r="19" spans="1:14" ht="30" customHeight="1" x14ac:dyDescent="0.3">
      <c r="A19" s="2">
        <v>90</v>
      </c>
      <c r="B19" s="2">
        <v>10</v>
      </c>
      <c r="C19" s="2">
        <v>7</v>
      </c>
      <c r="D19" s="2">
        <v>3</v>
      </c>
      <c r="E19" s="23">
        <f t="shared" si="0"/>
        <v>7258.02</v>
      </c>
      <c r="F19" s="23">
        <f t="shared" si="1"/>
        <v>285.74881889763782</v>
      </c>
      <c r="G19" s="23">
        <f t="shared" si="2"/>
        <v>285.74881889763782</v>
      </c>
      <c r="H19" s="23">
        <f t="shared" si="3"/>
        <v>23.81240157480315</v>
      </c>
      <c r="K19" s="64">
        <f t="shared" si="4"/>
        <v>7.2</v>
      </c>
      <c r="L19" s="2"/>
      <c r="M19" s="2"/>
      <c r="N19" s="2"/>
    </row>
    <row r="20" spans="1:14" ht="30" customHeight="1" x14ac:dyDescent="0.3">
      <c r="A20" s="2">
        <v>95</v>
      </c>
      <c r="B20" s="2">
        <v>10</v>
      </c>
      <c r="C20" s="2">
        <v>8</v>
      </c>
      <c r="D20" s="2">
        <v>3</v>
      </c>
      <c r="E20" s="23">
        <f t="shared" si="0"/>
        <v>8671.92</v>
      </c>
      <c r="F20" s="23">
        <f t="shared" si="1"/>
        <v>341.4141732283465</v>
      </c>
      <c r="G20" s="23">
        <f t="shared" si="2"/>
        <v>341.4141732283465</v>
      </c>
      <c r="H20" s="23">
        <f t="shared" si="3"/>
        <v>28.451181102362209</v>
      </c>
      <c r="K20" s="64">
        <f t="shared" si="4"/>
        <v>7.6</v>
      </c>
      <c r="L20" s="2"/>
      <c r="M20" s="2"/>
      <c r="N20" s="2"/>
    </row>
    <row r="21" spans="1:14" ht="30" customHeight="1" x14ac:dyDescent="0.3">
      <c r="A21" s="2">
        <v>100</v>
      </c>
      <c r="B21" s="2">
        <v>10</v>
      </c>
      <c r="C21" s="2">
        <v>8</v>
      </c>
      <c r="D21" s="2">
        <v>3</v>
      </c>
      <c r="E21" s="23">
        <f t="shared" si="0"/>
        <v>9048.9599999999991</v>
      </c>
      <c r="F21" s="23">
        <f t="shared" si="1"/>
        <v>356.25826771653544</v>
      </c>
      <c r="G21" s="23">
        <f t="shared" si="2"/>
        <v>356.25826771653544</v>
      </c>
      <c r="H21" s="23">
        <f t="shared" si="3"/>
        <v>29.688188976377955</v>
      </c>
      <c r="K21" s="64">
        <f t="shared" si="4"/>
        <v>8</v>
      </c>
      <c r="L21" s="2"/>
      <c r="M21" s="2"/>
      <c r="N21" s="2"/>
    </row>
    <row r="22" spans="1:14" ht="30" customHeight="1" x14ac:dyDescent="0.3">
      <c r="A22" s="2">
        <v>105</v>
      </c>
      <c r="B22" s="2">
        <v>10</v>
      </c>
      <c r="C22" s="2">
        <v>8</v>
      </c>
      <c r="D22" s="2">
        <v>3</v>
      </c>
      <c r="E22" s="23">
        <f t="shared" si="0"/>
        <v>9426</v>
      </c>
      <c r="F22" s="23">
        <f t="shared" si="1"/>
        <v>371.10236220472444</v>
      </c>
      <c r="G22" s="23">
        <f t="shared" si="2"/>
        <v>371.10236220472444</v>
      </c>
      <c r="H22" s="23">
        <f t="shared" si="3"/>
        <v>30.925196850393704</v>
      </c>
      <c r="K22" s="64">
        <f t="shared" si="4"/>
        <v>8.4</v>
      </c>
      <c r="L22" s="2"/>
      <c r="M22" s="2"/>
      <c r="N22" s="2"/>
    </row>
    <row r="23" spans="1:14" ht="30" customHeight="1" x14ac:dyDescent="0.3">
      <c r="A23" s="2">
        <v>110</v>
      </c>
      <c r="B23" s="2">
        <v>10</v>
      </c>
      <c r="C23" s="2">
        <v>9</v>
      </c>
      <c r="D23" s="2">
        <v>3</v>
      </c>
      <c r="E23" s="23">
        <f t="shared" si="0"/>
        <v>11028.42</v>
      </c>
      <c r="F23" s="23">
        <f t="shared" si="1"/>
        <v>434.1897637795276</v>
      </c>
      <c r="G23" s="23">
        <f t="shared" si="2"/>
        <v>434.1897637795276</v>
      </c>
      <c r="H23" s="23">
        <f t="shared" si="3"/>
        <v>36.182480314960635</v>
      </c>
      <c r="K23" s="64">
        <f t="shared" si="4"/>
        <v>8.8000000000000007</v>
      </c>
      <c r="L23" s="2"/>
      <c r="M23" s="2"/>
      <c r="N23" s="2"/>
    </row>
    <row r="24" spans="1:14" ht="30" customHeight="1" x14ac:dyDescent="0.3">
      <c r="A24" s="2">
        <v>115</v>
      </c>
      <c r="B24" s="2">
        <v>10</v>
      </c>
      <c r="C24" s="2">
        <v>9</v>
      </c>
      <c r="D24" s="2">
        <v>3</v>
      </c>
      <c r="E24" s="23">
        <f t="shared" si="0"/>
        <v>11452.59</v>
      </c>
      <c r="F24" s="23">
        <f t="shared" si="1"/>
        <v>450.88937007874017</v>
      </c>
      <c r="G24" s="23">
        <f t="shared" si="2"/>
        <v>450.88937007874017</v>
      </c>
      <c r="H24" s="23">
        <f t="shared" si="3"/>
        <v>37.574114173228345</v>
      </c>
      <c r="K24" s="64">
        <f t="shared" si="4"/>
        <v>9.1999999999999993</v>
      </c>
      <c r="L24" s="2"/>
      <c r="M24" s="2"/>
      <c r="N24" s="2"/>
    </row>
    <row r="25" spans="1:14" ht="30" customHeight="1" x14ac:dyDescent="0.3">
      <c r="A25" s="2">
        <v>120</v>
      </c>
      <c r="B25" s="2">
        <v>10</v>
      </c>
      <c r="C25" s="2">
        <v>10</v>
      </c>
      <c r="D25" s="2">
        <v>3</v>
      </c>
      <c r="E25" s="23">
        <f t="shared" si="0"/>
        <v>13196.400000000001</v>
      </c>
      <c r="F25" s="23">
        <f t="shared" si="1"/>
        <v>519.54330708661428</v>
      </c>
      <c r="G25" s="23">
        <f t="shared" si="2"/>
        <v>519.54330708661428</v>
      </c>
      <c r="H25" s="23">
        <f t="shared" si="3"/>
        <v>43.295275590551192</v>
      </c>
      <c r="K25" s="64">
        <f t="shared" si="4"/>
        <v>9.6</v>
      </c>
      <c r="L25" s="2"/>
      <c r="M25" s="2"/>
      <c r="N25" s="2"/>
    </row>
    <row r="26" spans="1:14" ht="30" customHeight="1" x14ac:dyDescent="0.3">
      <c r="A26" s="2">
        <v>125</v>
      </c>
      <c r="B26" s="2">
        <v>10</v>
      </c>
      <c r="C26" s="2">
        <v>10</v>
      </c>
      <c r="D26" s="2">
        <v>3</v>
      </c>
      <c r="E26" s="23">
        <f t="shared" si="0"/>
        <v>13667.699999999999</v>
      </c>
      <c r="F26" s="23">
        <f t="shared" si="1"/>
        <v>538.09842519685037</v>
      </c>
      <c r="G26" s="23">
        <f t="shared" si="2"/>
        <v>538.09842519685037</v>
      </c>
      <c r="H26" s="23">
        <f t="shared" si="3"/>
        <v>44.841535433070867</v>
      </c>
      <c r="K26" s="64">
        <f t="shared" si="4"/>
        <v>10</v>
      </c>
      <c r="L26" s="2"/>
      <c r="M26" s="2"/>
      <c r="N26" s="2"/>
    </row>
    <row r="27" spans="1:14" ht="30" customHeight="1" x14ac:dyDescent="0.3">
      <c r="A27" s="2">
        <v>130</v>
      </c>
      <c r="B27" s="2">
        <v>10</v>
      </c>
      <c r="C27" s="2">
        <v>10</v>
      </c>
      <c r="D27" s="2">
        <v>3</v>
      </c>
      <c r="E27" s="23">
        <f t="shared" si="0"/>
        <v>14139</v>
      </c>
      <c r="F27" s="23">
        <f t="shared" si="1"/>
        <v>556.65354330708669</v>
      </c>
      <c r="G27" s="23">
        <f t="shared" si="2"/>
        <v>556.65354330708669</v>
      </c>
      <c r="H27" s="23">
        <f t="shared" si="3"/>
        <v>46.387795275590555</v>
      </c>
      <c r="K27" s="64">
        <f t="shared" si="4"/>
        <v>10.4</v>
      </c>
      <c r="L27" s="2"/>
      <c r="M27" s="2"/>
      <c r="N27" s="2"/>
    </row>
    <row r="28" spans="1:14" ht="30" customHeight="1" x14ac:dyDescent="0.3">
      <c r="A28" s="2">
        <v>135</v>
      </c>
      <c r="B28" s="2">
        <v>10</v>
      </c>
      <c r="C28" s="2">
        <v>11</v>
      </c>
      <c r="D28" s="2">
        <v>3</v>
      </c>
      <c r="E28" s="23">
        <f t="shared" si="0"/>
        <v>16071.329999999998</v>
      </c>
      <c r="F28" s="23">
        <f t="shared" si="1"/>
        <v>632.7295275590551</v>
      </c>
      <c r="G28" s="23">
        <f t="shared" si="2"/>
        <v>632.7295275590551</v>
      </c>
      <c r="H28" s="23">
        <f t="shared" si="3"/>
        <v>52.727460629921261</v>
      </c>
      <c r="K28" s="64">
        <f t="shared" si="4"/>
        <v>10.8</v>
      </c>
      <c r="L28" s="2"/>
      <c r="M28" s="2"/>
      <c r="N28" s="2"/>
    </row>
    <row r="29" spans="1:14" ht="30" customHeight="1" x14ac:dyDescent="0.3">
      <c r="A29" s="2">
        <v>140</v>
      </c>
      <c r="B29" s="2">
        <v>10</v>
      </c>
      <c r="C29" s="2">
        <v>11</v>
      </c>
      <c r="D29" s="2">
        <v>3</v>
      </c>
      <c r="E29" s="23">
        <f t="shared" si="0"/>
        <v>16589.760000000002</v>
      </c>
      <c r="F29" s="23">
        <f t="shared" si="1"/>
        <v>653.14015748031511</v>
      </c>
      <c r="G29" s="23">
        <f t="shared" si="2"/>
        <v>653.14015748031511</v>
      </c>
      <c r="H29" s="23">
        <f t="shared" si="3"/>
        <v>54.428346456692928</v>
      </c>
      <c r="K29" s="64">
        <f t="shared" si="4"/>
        <v>11.2</v>
      </c>
      <c r="L29" s="2"/>
      <c r="M29" s="2"/>
      <c r="N29" s="2"/>
    </row>
    <row r="30" spans="1:14" ht="30" customHeight="1" x14ac:dyDescent="0.3">
      <c r="A30" s="2">
        <v>145</v>
      </c>
      <c r="B30" s="2">
        <v>10</v>
      </c>
      <c r="C30" s="2">
        <v>12</v>
      </c>
      <c r="D30" s="2">
        <v>3</v>
      </c>
      <c r="E30" s="23">
        <f t="shared" si="0"/>
        <v>18663.48</v>
      </c>
      <c r="F30" s="23">
        <f t="shared" si="1"/>
        <v>734.78267716535436</v>
      </c>
      <c r="G30" s="23">
        <f t="shared" si="2"/>
        <v>734.78267716535436</v>
      </c>
      <c r="H30" s="23">
        <f t="shared" si="3"/>
        <v>61.231889763779527</v>
      </c>
      <c r="K30" s="64">
        <f t="shared" si="4"/>
        <v>11.6</v>
      </c>
      <c r="L30" s="2"/>
      <c r="M30" s="2"/>
      <c r="N30" s="2"/>
    </row>
    <row r="31" spans="1:14" ht="30" customHeight="1" x14ac:dyDescent="0.3">
      <c r="A31" s="2">
        <v>150</v>
      </c>
      <c r="B31" s="2">
        <v>10</v>
      </c>
      <c r="C31" s="2">
        <v>12</v>
      </c>
      <c r="D31" s="2">
        <v>3</v>
      </c>
      <c r="E31" s="23">
        <f t="shared" si="0"/>
        <v>19229.04</v>
      </c>
      <c r="F31" s="23">
        <f t="shared" si="1"/>
        <v>757.04881889763783</v>
      </c>
      <c r="G31" s="23">
        <f t="shared" si="2"/>
        <v>757.04881889763783</v>
      </c>
      <c r="H31" s="23">
        <f t="shared" si="3"/>
        <v>63.087401574803152</v>
      </c>
      <c r="K31" s="64">
        <f t="shared" si="4"/>
        <v>12</v>
      </c>
      <c r="L31" s="2"/>
      <c r="M31" s="2"/>
      <c r="N31" s="2"/>
    </row>
    <row r="32" spans="1:14" ht="30" customHeight="1" x14ac:dyDescent="0.3">
      <c r="A32" s="2">
        <v>155</v>
      </c>
      <c r="B32" s="2">
        <v>10</v>
      </c>
      <c r="C32" s="2">
        <v>12</v>
      </c>
      <c r="D32" s="2">
        <v>3</v>
      </c>
      <c r="E32" s="23">
        <f t="shared" si="0"/>
        <v>19794.600000000002</v>
      </c>
      <c r="F32" s="23">
        <f t="shared" si="1"/>
        <v>779.31496062992142</v>
      </c>
      <c r="G32" s="23">
        <f t="shared" si="2"/>
        <v>779.31496062992142</v>
      </c>
      <c r="H32" s="23">
        <f t="shared" si="3"/>
        <v>64.942913385826785</v>
      </c>
      <c r="K32" s="64">
        <f t="shared" si="4"/>
        <v>12.4</v>
      </c>
      <c r="L32" s="2"/>
      <c r="M32" s="2"/>
      <c r="N32" s="2"/>
    </row>
    <row r="33" spans="1:14" ht="30" customHeight="1" x14ac:dyDescent="0.3">
      <c r="A33" s="2">
        <v>160</v>
      </c>
      <c r="B33" s="2">
        <v>10</v>
      </c>
      <c r="C33" s="2">
        <v>13</v>
      </c>
      <c r="D33" s="2">
        <v>3</v>
      </c>
      <c r="E33" s="23">
        <f t="shared" si="0"/>
        <v>22056.839999999997</v>
      </c>
      <c r="F33" s="23">
        <f t="shared" si="1"/>
        <v>868.37952755905508</v>
      </c>
      <c r="G33" s="23">
        <f t="shared" si="2"/>
        <v>868.37952755905508</v>
      </c>
      <c r="H33" s="23">
        <f t="shared" si="3"/>
        <v>72.364960629921256</v>
      </c>
      <c r="K33" s="64">
        <f t="shared" si="4"/>
        <v>12.8</v>
      </c>
      <c r="L33" s="2"/>
      <c r="M33" s="2"/>
      <c r="N33" s="2"/>
    </row>
    <row r="34" spans="1:14" ht="30" customHeight="1" x14ac:dyDescent="0.3">
      <c r="A34" s="2">
        <v>165</v>
      </c>
      <c r="B34" s="2">
        <v>10</v>
      </c>
      <c r="C34" s="2">
        <v>13</v>
      </c>
      <c r="D34" s="2">
        <v>3</v>
      </c>
      <c r="E34" s="23">
        <f t="shared" si="0"/>
        <v>22669.53</v>
      </c>
      <c r="F34" s="23">
        <f t="shared" si="1"/>
        <v>892.50118110236224</v>
      </c>
      <c r="G34" s="23">
        <f t="shared" si="2"/>
        <v>892.50118110236224</v>
      </c>
      <c r="H34" s="23">
        <f t="shared" si="3"/>
        <v>74.375098425196853</v>
      </c>
      <c r="K34" s="64">
        <f t="shared" si="4"/>
        <v>13.2</v>
      </c>
      <c r="L34" s="2"/>
      <c r="M34" s="2"/>
      <c r="N34" s="2"/>
    </row>
    <row r="35" spans="1:14" ht="30" customHeight="1" x14ac:dyDescent="0.3">
      <c r="A35" s="2">
        <v>170</v>
      </c>
      <c r="B35" s="2">
        <v>10</v>
      </c>
      <c r="C35" s="2">
        <v>14</v>
      </c>
      <c r="D35" s="2">
        <v>3</v>
      </c>
      <c r="E35" s="23">
        <f t="shared" si="0"/>
        <v>25073.160000000003</v>
      </c>
      <c r="F35" s="23">
        <f t="shared" si="1"/>
        <v>987.13228346456708</v>
      </c>
      <c r="G35" s="23">
        <f t="shared" si="2"/>
        <v>987.13228346456708</v>
      </c>
      <c r="H35" s="23">
        <f t="shared" si="3"/>
        <v>82.261023622047261</v>
      </c>
      <c r="K35" s="64">
        <f t="shared" si="4"/>
        <v>13.6</v>
      </c>
      <c r="L35" s="2"/>
      <c r="M35" s="2"/>
      <c r="N35" s="2"/>
    </row>
    <row r="36" spans="1:14" ht="30" customHeight="1" x14ac:dyDescent="0.3">
      <c r="A36" s="2">
        <v>175</v>
      </c>
      <c r="B36" s="2">
        <v>10</v>
      </c>
      <c r="C36" s="2">
        <v>14</v>
      </c>
      <c r="D36" s="2">
        <v>3</v>
      </c>
      <c r="E36" s="23">
        <f t="shared" si="0"/>
        <v>25732.98</v>
      </c>
      <c r="F36" s="23">
        <f t="shared" si="1"/>
        <v>1013.1094488188977</v>
      </c>
      <c r="G36" s="23">
        <f t="shared" si="2"/>
        <v>1013.1094488188977</v>
      </c>
      <c r="H36" s="23">
        <f t="shared" si="3"/>
        <v>84.425787401574809</v>
      </c>
      <c r="K36" s="64">
        <f t="shared" si="4"/>
        <v>14</v>
      </c>
      <c r="L36" s="2"/>
      <c r="M36" s="2"/>
      <c r="N36" s="2"/>
    </row>
    <row r="37" spans="1:14" ht="30" customHeight="1" x14ac:dyDescent="0.3">
      <c r="A37" s="2">
        <v>180</v>
      </c>
      <c r="B37" s="2">
        <v>10</v>
      </c>
      <c r="C37" s="2">
        <v>14</v>
      </c>
      <c r="D37" s="2">
        <v>3</v>
      </c>
      <c r="E37" s="23">
        <f t="shared" si="0"/>
        <v>26392.800000000003</v>
      </c>
      <c r="F37" s="23">
        <f t="shared" si="1"/>
        <v>1039.0866141732286</v>
      </c>
      <c r="G37" s="23">
        <f t="shared" si="2"/>
        <v>1039.0866141732286</v>
      </c>
      <c r="H37" s="23">
        <f t="shared" si="3"/>
        <v>86.590551181102384</v>
      </c>
      <c r="K37" s="64">
        <f t="shared" si="4"/>
        <v>14.4</v>
      </c>
      <c r="L37" s="2"/>
      <c r="M37" s="2"/>
      <c r="N37" s="2"/>
    </row>
    <row r="38" spans="1:14" ht="30" customHeight="1" x14ac:dyDescent="0.3">
      <c r="A38" s="2">
        <v>185</v>
      </c>
      <c r="B38" s="2">
        <v>10</v>
      </c>
      <c r="C38" s="2">
        <v>15</v>
      </c>
      <c r="D38" s="2">
        <v>3</v>
      </c>
      <c r="E38" s="23">
        <f t="shared" si="0"/>
        <v>28984.949999999997</v>
      </c>
      <c r="F38" s="23">
        <f t="shared" si="1"/>
        <v>1141.1397637795276</v>
      </c>
      <c r="G38" s="23">
        <f t="shared" si="2"/>
        <v>1141.1397637795276</v>
      </c>
      <c r="H38" s="23">
        <f t="shared" si="3"/>
        <v>95.094980314960637</v>
      </c>
      <c r="K38" s="64">
        <f t="shared" si="4"/>
        <v>14.8</v>
      </c>
      <c r="L38" s="2"/>
      <c r="M38" s="2"/>
      <c r="N38" s="2"/>
    </row>
    <row r="39" spans="1:14" ht="30" customHeight="1" x14ac:dyDescent="0.3">
      <c r="A39" s="2">
        <v>190</v>
      </c>
      <c r="B39" s="2">
        <v>10</v>
      </c>
      <c r="C39" s="2">
        <v>15</v>
      </c>
      <c r="D39" s="2">
        <v>3</v>
      </c>
      <c r="E39" s="23">
        <f t="shared" si="0"/>
        <v>29691.899999999998</v>
      </c>
      <c r="F39" s="23">
        <f t="shared" si="1"/>
        <v>1168.9724409448818</v>
      </c>
      <c r="G39" s="23">
        <f t="shared" si="2"/>
        <v>1168.9724409448818</v>
      </c>
      <c r="H39" s="23">
        <f t="shared" si="3"/>
        <v>97.414370078740149</v>
      </c>
      <c r="K39" s="64">
        <f t="shared" si="4"/>
        <v>15.2</v>
      </c>
      <c r="L39" s="2"/>
      <c r="M39" s="2"/>
      <c r="N39" s="2"/>
    </row>
    <row r="40" spans="1:14" ht="30" customHeight="1" x14ac:dyDescent="0.3">
      <c r="A40" s="2">
        <v>195</v>
      </c>
      <c r="B40" s="2">
        <v>10</v>
      </c>
      <c r="C40" s="2">
        <v>16</v>
      </c>
      <c r="D40" s="2">
        <v>3</v>
      </c>
      <c r="E40" s="23">
        <f t="shared" si="0"/>
        <v>32425.439999999999</v>
      </c>
      <c r="F40" s="23">
        <f t="shared" si="1"/>
        <v>1276.5921259842519</v>
      </c>
      <c r="G40" s="23">
        <f t="shared" si="2"/>
        <v>1276.5921259842519</v>
      </c>
      <c r="H40" s="23">
        <f t="shared" si="3"/>
        <v>106.38267716535432</v>
      </c>
      <c r="K40" s="64">
        <f t="shared" si="4"/>
        <v>15.6</v>
      </c>
      <c r="L40" s="2"/>
      <c r="M40" s="2"/>
      <c r="N40" s="2"/>
    </row>
    <row r="41" spans="1:14" ht="30" customHeight="1" x14ac:dyDescent="0.3">
      <c r="A41" s="2">
        <v>200</v>
      </c>
      <c r="B41" s="2">
        <v>10</v>
      </c>
      <c r="C41" s="2">
        <v>16</v>
      </c>
      <c r="D41" s="2">
        <v>3</v>
      </c>
      <c r="E41" s="23">
        <f t="shared" si="0"/>
        <v>33179.520000000004</v>
      </c>
      <c r="F41" s="23">
        <f t="shared" si="1"/>
        <v>1306.2803149606302</v>
      </c>
      <c r="G41" s="23">
        <f t="shared" si="2"/>
        <v>1306.2803149606302</v>
      </c>
      <c r="H41" s="23">
        <f t="shared" si="3"/>
        <v>108.85669291338586</v>
      </c>
      <c r="K41" s="64">
        <f t="shared" si="4"/>
        <v>16</v>
      </c>
      <c r="L41" s="2"/>
      <c r="M41" s="2"/>
      <c r="N41" s="2"/>
    </row>
    <row r="42" spans="1:14" ht="30" customHeight="1" x14ac:dyDescent="0.2"/>
    <row r="43" spans="1:14" ht="30" customHeight="1" x14ac:dyDescent="0.2"/>
    <row r="44" spans="1:14" ht="30" customHeight="1" x14ac:dyDescent="0.2"/>
    <row r="45" spans="1:14" ht="30" customHeight="1" x14ac:dyDescent="0.2"/>
  </sheetData>
  <pageMargins left="0.7" right="0.7" top="0.75" bottom="0.75" header="0.3" footer="0.3"/>
  <pageSetup paperSize="9"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53EFD-0B3F-A340-BD69-FF61D311D4CD}">
  <dimension ref="A1:N58"/>
  <sheetViews>
    <sheetView workbookViewId="0">
      <selection activeCell="A2" sqref="A2"/>
    </sheetView>
  </sheetViews>
  <sheetFormatPr baseColWidth="10" defaultRowHeight="16" x14ac:dyDescent="0.2"/>
  <cols>
    <col min="1" max="1" width="11" bestFit="1" customWidth="1"/>
    <col min="2" max="2" width="11.83203125" customWidth="1"/>
    <col min="3" max="4" width="11" bestFit="1" customWidth="1"/>
    <col min="5" max="5" width="13.83203125" bestFit="1" customWidth="1"/>
    <col min="6" max="8" width="11" bestFit="1" customWidth="1"/>
    <col min="11" max="11" width="16.1640625" customWidth="1"/>
  </cols>
  <sheetData>
    <row r="1" spans="1:14" ht="30" customHeight="1" x14ac:dyDescent="0.2">
      <c r="A1" s="12" t="s">
        <v>83</v>
      </c>
    </row>
    <row r="2" spans="1:14" ht="30" customHeight="1" x14ac:dyDescent="0.2">
      <c r="A2" s="12"/>
      <c r="D2" s="65" t="s">
        <v>54</v>
      </c>
    </row>
    <row r="3" spans="1:14" s="15" customFormat="1" ht="60" customHeight="1" x14ac:dyDescent="0.2">
      <c r="A3" s="4" t="s">
        <v>50</v>
      </c>
      <c r="B3" s="4" t="s">
        <v>55</v>
      </c>
      <c r="C3" s="4" t="s">
        <v>52</v>
      </c>
      <c r="D3" s="4" t="s">
        <v>53</v>
      </c>
      <c r="E3" s="4" t="s">
        <v>0</v>
      </c>
      <c r="F3" s="4" t="s">
        <v>1</v>
      </c>
      <c r="G3" s="4" t="s">
        <v>2</v>
      </c>
      <c r="H3" s="4" t="s">
        <v>3</v>
      </c>
      <c r="K3" s="4" t="s">
        <v>56</v>
      </c>
    </row>
    <row r="4" spans="1:14" ht="30" customHeight="1" x14ac:dyDescent="0.3">
      <c r="A4" s="16">
        <v>15</v>
      </c>
      <c r="B4" s="16">
        <v>12</v>
      </c>
      <c r="C4" s="16">
        <v>1</v>
      </c>
      <c r="D4" s="16">
        <v>3</v>
      </c>
      <c r="E4" s="26">
        <f>3.142*(A4+(2*B4))*C4*D4</f>
        <v>367.61399999999998</v>
      </c>
      <c r="F4" s="26">
        <f>E4/1000</f>
        <v>0.367614</v>
      </c>
      <c r="G4" s="26">
        <f>E4/25.4</f>
        <v>14.472992125984252</v>
      </c>
      <c r="H4" s="26">
        <f>G4/12</f>
        <v>1.2060826771653543</v>
      </c>
      <c r="K4" s="64">
        <v>1.2</v>
      </c>
      <c r="L4" s="16"/>
      <c r="M4" s="16"/>
      <c r="N4" s="16"/>
    </row>
    <row r="5" spans="1:14" ht="30" customHeight="1" x14ac:dyDescent="0.3">
      <c r="A5" s="16">
        <v>20</v>
      </c>
      <c r="B5" s="16">
        <v>12</v>
      </c>
      <c r="C5" s="16">
        <v>1</v>
      </c>
      <c r="D5" s="16">
        <v>3</v>
      </c>
      <c r="E5" s="26">
        <f t="shared" ref="E5:E41" si="0">3.142*(A5+(2*B5))*C5*D5</f>
        <v>414.74399999999997</v>
      </c>
      <c r="F5" s="26">
        <f t="shared" ref="F5:F41" si="1">E5/1000</f>
        <v>0.41474399999999995</v>
      </c>
      <c r="G5" s="26">
        <f t="shared" ref="G5:G41" si="2">E5/25.4</f>
        <v>16.328503937007874</v>
      </c>
      <c r="H5" s="26">
        <f t="shared" ref="H5:H41" si="3">G5/12</f>
        <v>1.3607086614173227</v>
      </c>
      <c r="J5" s="16"/>
      <c r="K5" s="64">
        <f t="shared" ref="K5:K41" si="4">0.8*A5/B5</f>
        <v>1.3333333333333333</v>
      </c>
      <c r="L5" s="16"/>
      <c r="M5" s="16"/>
      <c r="N5" s="16"/>
    </row>
    <row r="6" spans="1:14" ht="30" customHeight="1" x14ac:dyDescent="0.3">
      <c r="A6" s="16">
        <v>25</v>
      </c>
      <c r="B6" s="16">
        <v>12</v>
      </c>
      <c r="C6" s="16">
        <v>2</v>
      </c>
      <c r="D6" s="16">
        <v>3</v>
      </c>
      <c r="E6" s="26">
        <f t="shared" si="0"/>
        <v>923.74800000000005</v>
      </c>
      <c r="F6" s="26">
        <f t="shared" si="1"/>
        <v>0.92374800000000001</v>
      </c>
      <c r="G6" s="26">
        <f t="shared" si="2"/>
        <v>36.368031496062997</v>
      </c>
      <c r="H6" s="26">
        <f t="shared" si="3"/>
        <v>3.0306692913385831</v>
      </c>
      <c r="J6" s="16"/>
      <c r="K6" s="64">
        <f t="shared" si="4"/>
        <v>1.6666666666666667</v>
      </c>
      <c r="L6" s="16"/>
      <c r="M6" s="16"/>
      <c r="N6" s="16"/>
    </row>
    <row r="7" spans="1:14" ht="30" customHeight="1" x14ac:dyDescent="0.3">
      <c r="A7" s="16">
        <v>30</v>
      </c>
      <c r="B7" s="16">
        <v>12</v>
      </c>
      <c r="C7" s="16">
        <v>2</v>
      </c>
      <c r="D7" s="16">
        <v>3</v>
      </c>
      <c r="E7" s="26">
        <f t="shared" si="0"/>
        <v>1018.008</v>
      </c>
      <c r="F7" s="26">
        <f t="shared" si="1"/>
        <v>1.018008</v>
      </c>
      <c r="G7" s="26">
        <f t="shared" si="2"/>
        <v>40.07905511811024</v>
      </c>
      <c r="H7" s="26">
        <f t="shared" si="3"/>
        <v>3.3399212598425199</v>
      </c>
      <c r="J7" s="17"/>
      <c r="K7" s="64">
        <f t="shared" si="4"/>
        <v>2</v>
      </c>
      <c r="L7" s="16"/>
      <c r="M7" s="16"/>
      <c r="N7" s="16"/>
    </row>
    <row r="8" spans="1:14" ht="30" customHeight="1" x14ac:dyDescent="0.3">
      <c r="A8" s="16">
        <v>35</v>
      </c>
      <c r="B8" s="16">
        <v>12</v>
      </c>
      <c r="C8" s="16">
        <v>2</v>
      </c>
      <c r="D8" s="16">
        <v>3</v>
      </c>
      <c r="E8" s="26">
        <f t="shared" si="0"/>
        <v>1112.268</v>
      </c>
      <c r="F8" s="26">
        <f t="shared" si="1"/>
        <v>1.112268</v>
      </c>
      <c r="G8" s="26">
        <f t="shared" si="2"/>
        <v>43.790078740157483</v>
      </c>
      <c r="H8" s="26">
        <f t="shared" si="3"/>
        <v>3.6491732283464571</v>
      </c>
      <c r="J8" s="17"/>
      <c r="K8" s="64">
        <f t="shared" si="4"/>
        <v>2.3333333333333335</v>
      </c>
      <c r="L8" s="16"/>
      <c r="M8" s="16"/>
      <c r="N8" s="16"/>
    </row>
    <row r="9" spans="1:14" ht="30" customHeight="1" x14ac:dyDescent="0.3">
      <c r="A9" s="16">
        <v>40</v>
      </c>
      <c r="B9" s="16">
        <v>12</v>
      </c>
      <c r="C9" s="16">
        <v>3</v>
      </c>
      <c r="D9" s="16">
        <v>3</v>
      </c>
      <c r="E9" s="26">
        <f t="shared" si="0"/>
        <v>1809.7919999999999</v>
      </c>
      <c r="F9" s="26">
        <f t="shared" si="1"/>
        <v>1.8097919999999998</v>
      </c>
      <c r="G9" s="26">
        <f t="shared" si="2"/>
        <v>71.251653543307086</v>
      </c>
      <c r="H9" s="26">
        <f t="shared" si="3"/>
        <v>5.9376377952755908</v>
      </c>
      <c r="J9" s="16"/>
      <c r="K9" s="64">
        <f t="shared" si="4"/>
        <v>2.6666666666666665</v>
      </c>
      <c r="L9" s="16"/>
      <c r="M9" s="16"/>
      <c r="N9" s="16"/>
    </row>
    <row r="10" spans="1:14" ht="30" customHeight="1" x14ac:dyDescent="0.3">
      <c r="A10" s="16">
        <v>45</v>
      </c>
      <c r="B10" s="16">
        <v>12</v>
      </c>
      <c r="C10" s="16">
        <v>3</v>
      </c>
      <c r="D10" s="16">
        <v>3</v>
      </c>
      <c r="E10" s="26">
        <f t="shared" si="0"/>
        <v>1951.182</v>
      </c>
      <c r="F10" s="26">
        <f t="shared" si="1"/>
        <v>1.951182</v>
      </c>
      <c r="G10" s="26">
        <f t="shared" si="2"/>
        <v>76.818188976377954</v>
      </c>
      <c r="H10" s="26">
        <f t="shared" si="3"/>
        <v>6.4015157480314961</v>
      </c>
      <c r="J10" s="16"/>
      <c r="K10" s="64">
        <f t="shared" si="4"/>
        <v>3</v>
      </c>
      <c r="L10" s="16"/>
      <c r="M10" s="16"/>
      <c r="N10" s="16"/>
    </row>
    <row r="11" spans="1:14" ht="30" customHeight="1" x14ac:dyDescent="0.3">
      <c r="A11" s="16">
        <v>50</v>
      </c>
      <c r="B11" s="16">
        <v>12</v>
      </c>
      <c r="C11" s="16">
        <v>3</v>
      </c>
      <c r="D11" s="16">
        <v>3</v>
      </c>
      <c r="E11" s="26">
        <f t="shared" si="0"/>
        <v>2092.5719999999997</v>
      </c>
      <c r="F11" s="26">
        <f t="shared" si="1"/>
        <v>2.0925719999999997</v>
      </c>
      <c r="G11" s="26">
        <f t="shared" si="2"/>
        <v>82.384724409448808</v>
      </c>
      <c r="H11" s="26">
        <f t="shared" si="3"/>
        <v>6.8653937007874006</v>
      </c>
      <c r="J11" s="16"/>
      <c r="K11" s="64">
        <f t="shared" si="4"/>
        <v>3.3333333333333335</v>
      </c>
      <c r="L11" s="16"/>
      <c r="M11" s="16"/>
      <c r="N11" s="16"/>
    </row>
    <row r="12" spans="1:14" ht="30" customHeight="1" x14ac:dyDescent="0.3">
      <c r="A12" s="16">
        <v>55</v>
      </c>
      <c r="B12" s="16">
        <v>12</v>
      </c>
      <c r="C12" s="16">
        <v>4</v>
      </c>
      <c r="D12" s="16">
        <v>3</v>
      </c>
      <c r="E12" s="26">
        <f t="shared" si="0"/>
        <v>2978.616</v>
      </c>
      <c r="F12" s="26">
        <f t="shared" si="1"/>
        <v>2.9786160000000002</v>
      </c>
      <c r="G12" s="26">
        <f t="shared" si="2"/>
        <v>117.26834645669292</v>
      </c>
      <c r="H12" s="26">
        <f t="shared" si="3"/>
        <v>9.772362204724411</v>
      </c>
      <c r="J12" s="16"/>
      <c r="K12" s="64">
        <f t="shared" si="4"/>
        <v>3.6666666666666665</v>
      </c>
      <c r="L12" s="16"/>
      <c r="M12" s="16"/>
      <c r="N12" s="16"/>
    </row>
    <row r="13" spans="1:14" ht="30" customHeight="1" x14ac:dyDescent="0.3">
      <c r="A13" s="16">
        <v>60</v>
      </c>
      <c r="B13" s="16">
        <v>12</v>
      </c>
      <c r="C13" s="16">
        <v>4</v>
      </c>
      <c r="D13" s="16">
        <v>3</v>
      </c>
      <c r="E13" s="26">
        <f t="shared" si="0"/>
        <v>3167.136</v>
      </c>
      <c r="F13" s="26">
        <f t="shared" si="1"/>
        <v>3.1671360000000002</v>
      </c>
      <c r="G13" s="26">
        <f t="shared" si="2"/>
        <v>124.69039370078741</v>
      </c>
      <c r="H13" s="26">
        <f t="shared" si="3"/>
        <v>10.390866141732284</v>
      </c>
      <c r="J13" s="16"/>
      <c r="K13" s="64">
        <f t="shared" si="4"/>
        <v>4</v>
      </c>
      <c r="L13" s="16"/>
      <c r="M13" s="16"/>
      <c r="N13" s="16"/>
    </row>
    <row r="14" spans="1:14" ht="30" customHeight="1" x14ac:dyDescent="0.3">
      <c r="A14" s="16">
        <v>65</v>
      </c>
      <c r="B14" s="16">
        <v>12</v>
      </c>
      <c r="C14" s="16">
        <v>4</v>
      </c>
      <c r="D14" s="16">
        <v>3</v>
      </c>
      <c r="E14" s="26">
        <f t="shared" si="0"/>
        <v>3355.6559999999999</v>
      </c>
      <c r="F14" s="26">
        <f t="shared" si="1"/>
        <v>3.3556559999999998</v>
      </c>
      <c r="G14" s="26">
        <f t="shared" si="2"/>
        <v>132.11244094488188</v>
      </c>
      <c r="H14" s="26">
        <f t="shared" si="3"/>
        <v>11.009370078740156</v>
      </c>
      <c r="J14" s="16"/>
      <c r="K14" s="64">
        <f t="shared" si="4"/>
        <v>4.333333333333333</v>
      </c>
      <c r="L14" s="16"/>
      <c r="M14" s="16"/>
      <c r="N14" s="16"/>
    </row>
    <row r="15" spans="1:14" ht="30" customHeight="1" x14ac:dyDescent="0.3">
      <c r="A15" s="16">
        <v>70</v>
      </c>
      <c r="B15" s="16">
        <v>12</v>
      </c>
      <c r="C15" s="16">
        <v>5</v>
      </c>
      <c r="D15" s="16">
        <v>3</v>
      </c>
      <c r="E15" s="26">
        <f t="shared" si="0"/>
        <v>4430.22</v>
      </c>
      <c r="F15" s="26">
        <f t="shared" si="1"/>
        <v>4.4302200000000003</v>
      </c>
      <c r="G15" s="26">
        <f t="shared" si="2"/>
        <v>174.41811023622049</v>
      </c>
      <c r="H15" s="26">
        <f t="shared" si="3"/>
        <v>14.534842519685041</v>
      </c>
      <c r="J15" s="16"/>
      <c r="K15" s="64">
        <f t="shared" si="4"/>
        <v>4.666666666666667</v>
      </c>
      <c r="L15" s="16"/>
      <c r="M15" s="16"/>
      <c r="N15" s="16"/>
    </row>
    <row r="16" spans="1:14" ht="30" customHeight="1" x14ac:dyDescent="0.3">
      <c r="A16" s="16">
        <v>75</v>
      </c>
      <c r="B16" s="16">
        <v>12</v>
      </c>
      <c r="C16" s="16">
        <v>5</v>
      </c>
      <c r="D16" s="16">
        <v>3</v>
      </c>
      <c r="E16" s="26">
        <f t="shared" si="0"/>
        <v>4665.87</v>
      </c>
      <c r="F16" s="26">
        <f t="shared" si="1"/>
        <v>4.66587</v>
      </c>
      <c r="G16" s="26">
        <f t="shared" si="2"/>
        <v>183.69566929133859</v>
      </c>
      <c r="H16" s="26">
        <f t="shared" si="3"/>
        <v>15.307972440944882</v>
      </c>
      <c r="J16" s="16"/>
      <c r="K16" s="64">
        <f t="shared" si="4"/>
        <v>5</v>
      </c>
      <c r="L16" s="16"/>
      <c r="M16" s="16"/>
      <c r="N16" s="16"/>
    </row>
    <row r="17" spans="1:14" ht="30" customHeight="1" x14ac:dyDescent="0.3">
      <c r="A17" s="16">
        <v>80</v>
      </c>
      <c r="B17" s="16">
        <v>12</v>
      </c>
      <c r="C17" s="16">
        <v>5</v>
      </c>
      <c r="D17" s="16">
        <v>3</v>
      </c>
      <c r="E17" s="26">
        <f t="shared" si="0"/>
        <v>4901.5199999999995</v>
      </c>
      <c r="F17" s="26">
        <f t="shared" si="1"/>
        <v>4.9015199999999997</v>
      </c>
      <c r="G17" s="26">
        <f t="shared" si="2"/>
        <v>192.97322834645669</v>
      </c>
      <c r="H17" s="26">
        <f t="shared" si="3"/>
        <v>16.081102362204724</v>
      </c>
      <c r="J17" s="16"/>
      <c r="K17" s="64">
        <f t="shared" si="4"/>
        <v>5.333333333333333</v>
      </c>
      <c r="L17" s="16"/>
      <c r="M17" s="16"/>
      <c r="N17" s="16"/>
    </row>
    <row r="18" spans="1:14" ht="30" customHeight="1" x14ac:dyDescent="0.3">
      <c r="A18" s="16">
        <v>85</v>
      </c>
      <c r="B18" s="16">
        <v>12</v>
      </c>
      <c r="C18" s="16">
        <v>6</v>
      </c>
      <c r="D18" s="16">
        <v>3</v>
      </c>
      <c r="E18" s="26">
        <f t="shared" si="0"/>
        <v>6164.6039999999994</v>
      </c>
      <c r="F18" s="26">
        <f t="shared" si="1"/>
        <v>6.1646039999999998</v>
      </c>
      <c r="G18" s="26">
        <f t="shared" si="2"/>
        <v>242.70094488188974</v>
      </c>
      <c r="H18" s="26">
        <f t="shared" si="3"/>
        <v>20.225078740157478</v>
      </c>
      <c r="J18" s="16"/>
      <c r="K18" s="64">
        <f t="shared" si="4"/>
        <v>5.666666666666667</v>
      </c>
      <c r="L18" s="16"/>
      <c r="M18" s="16"/>
      <c r="N18" s="16"/>
    </row>
    <row r="19" spans="1:14" ht="30" customHeight="1" x14ac:dyDescent="0.3">
      <c r="A19" s="16">
        <v>90</v>
      </c>
      <c r="B19" s="16">
        <v>12</v>
      </c>
      <c r="C19" s="16">
        <v>6</v>
      </c>
      <c r="D19" s="16">
        <v>3</v>
      </c>
      <c r="E19" s="26">
        <f t="shared" si="0"/>
        <v>6447.3839999999991</v>
      </c>
      <c r="F19" s="26">
        <f t="shared" si="1"/>
        <v>6.4473839999999987</v>
      </c>
      <c r="G19" s="26">
        <f t="shared" si="2"/>
        <v>253.83401574803148</v>
      </c>
      <c r="H19" s="26">
        <f t="shared" si="3"/>
        <v>21.152834645669291</v>
      </c>
      <c r="J19" s="16"/>
      <c r="K19" s="64">
        <f t="shared" si="4"/>
        <v>6</v>
      </c>
      <c r="L19" s="16"/>
      <c r="M19" s="16"/>
      <c r="N19" s="16"/>
    </row>
    <row r="20" spans="1:14" ht="30" customHeight="1" x14ac:dyDescent="0.3">
      <c r="A20" s="16">
        <v>95</v>
      </c>
      <c r="B20" s="16">
        <v>12</v>
      </c>
      <c r="C20" s="16">
        <v>6</v>
      </c>
      <c r="D20" s="16">
        <v>3</v>
      </c>
      <c r="E20" s="26">
        <f t="shared" si="0"/>
        <v>6730.1639999999998</v>
      </c>
      <c r="F20" s="26">
        <f t="shared" si="1"/>
        <v>6.7301639999999994</v>
      </c>
      <c r="G20" s="26">
        <f t="shared" si="2"/>
        <v>264.96708661417324</v>
      </c>
      <c r="H20" s="26">
        <f t="shared" si="3"/>
        <v>22.080590551181103</v>
      </c>
      <c r="J20" s="16"/>
      <c r="K20" s="64">
        <f t="shared" si="4"/>
        <v>6.333333333333333</v>
      </c>
      <c r="L20" s="16"/>
      <c r="M20" s="16"/>
      <c r="N20" s="16"/>
    </row>
    <row r="21" spans="1:14" ht="30" customHeight="1" x14ac:dyDescent="0.3">
      <c r="A21" s="16">
        <v>100</v>
      </c>
      <c r="B21" s="16">
        <v>12</v>
      </c>
      <c r="C21" s="16">
        <v>7</v>
      </c>
      <c r="D21" s="16">
        <v>3</v>
      </c>
      <c r="E21" s="26">
        <f t="shared" si="0"/>
        <v>8181.768</v>
      </c>
      <c r="F21" s="26">
        <f t="shared" si="1"/>
        <v>8.1817679999999999</v>
      </c>
      <c r="G21" s="26">
        <f t="shared" si="2"/>
        <v>322.11685039370082</v>
      </c>
      <c r="H21" s="26">
        <f t="shared" si="3"/>
        <v>26.843070866141733</v>
      </c>
      <c r="J21" s="16"/>
      <c r="K21" s="64">
        <f t="shared" si="4"/>
        <v>6.666666666666667</v>
      </c>
      <c r="L21" s="16"/>
      <c r="M21" s="16"/>
      <c r="N21" s="16"/>
    </row>
    <row r="22" spans="1:14" ht="30" customHeight="1" x14ac:dyDescent="0.3">
      <c r="A22" s="16">
        <v>105</v>
      </c>
      <c r="B22" s="16">
        <v>12</v>
      </c>
      <c r="C22" s="16">
        <v>7</v>
      </c>
      <c r="D22" s="16">
        <v>3</v>
      </c>
      <c r="E22" s="26">
        <f t="shared" si="0"/>
        <v>8511.6779999999999</v>
      </c>
      <c r="F22" s="26">
        <f t="shared" si="1"/>
        <v>8.5116779999999999</v>
      </c>
      <c r="G22" s="26">
        <f t="shared" si="2"/>
        <v>335.10543307086618</v>
      </c>
      <c r="H22" s="26">
        <f t="shared" si="3"/>
        <v>27.925452755905514</v>
      </c>
      <c r="J22" s="16"/>
      <c r="K22" s="64">
        <f t="shared" si="4"/>
        <v>7</v>
      </c>
      <c r="L22" s="16"/>
      <c r="M22" s="16"/>
      <c r="N22" s="16"/>
    </row>
    <row r="23" spans="1:14" ht="30" customHeight="1" x14ac:dyDescent="0.3">
      <c r="A23" s="16">
        <v>110</v>
      </c>
      <c r="B23" s="16">
        <v>12</v>
      </c>
      <c r="C23" s="16">
        <v>7</v>
      </c>
      <c r="D23" s="16">
        <v>3</v>
      </c>
      <c r="E23" s="26">
        <f t="shared" si="0"/>
        <v>8841.5879999999997</v>
      </c>
      <c r="F23" s="26">
        <f t="shared" si="1"/>
        <v>8.8415879999999998</v>
      </c>
      <c r="G23" s="26">
        <f t="shared" si="2"/>
        <v>348.0940157480315</v>
      </c>
      <c r="H23" s="26">
        <f t="shared" si="3"/>
        <v>29.007834645669291</v>
      </c>
      <c r="J23" s="16"/>
      <c r="K23" s="64">
        <f t="shared" si="4"/>
        <v>7.333333333333333</v>
      </c>
      <c r="L23" s="16"/>
      <c r="M23" s="16"/>
      <c r="N23" s="16"/>
    </row>
    <row r="24" spans="1:14" ht="30" customHeight="1" x14ac:dyDescent="0.3">
      <c r="A24" s="16">
        <v>115</v>
      </c>
      <c r="B24" s="16">
        <v>12</v>
      </c>
      <c r="C24" s="16">
        <v>8</v>
      </c>
      <c r="D24" s="16">
        <v>3</v>
      </c>
      <c r="E24" s="26">
        <f t="shared" si="0"/>
        <v>10481.712</v>
      </c>
      <c r="F24" s="26">
        <f t="shared" si="1"/>
        <v>10.481712</v>
      </c>
      <c r="G24" s="26">
        <f t="shared" si="2"/>
        <v>412.66582677165354</v>
      </c>
      <c r="H24" s="26">
        <f t="shared" si="3"/>
        <v>34.388818897637798</v>
      </c>
      <c r="J24" s="16"/>
      <c r="K24" s="64">
        <f t="shared" si="4"/>
        <v>7.666666666666667</v>
      </c>
      <c r="L24" s="16"/>
      <c r="M24" s="16"/>
      <c r="N24" s="16"/>
    </row>
    <row r="25" spans="1:14" ht="30" customHeight="1" x14ac:dyDescent="0.3">
      <c r="A25" s="16">
        <v>120</v>
      </c>
      <c r="B25" s="16">
        <v>12</v>
      </c>
      <c r="C25" s="16">
        <v>8</v>
      </c>
      <c r="D25" s="16">
        <v>3</v>
      </c>
      <c r="E25" s="26">
        <f t="shared" si="0"/>
        <v>10858.752</v>
      </c>
      <c r="F25" s="26">
        <f t="shared" si="1"/>
        <v>10.858752000000001</v>
      </c>
      <c r="G25" s="26">
        <f t="shared" si="2"/>
        <v>427.50992125984254</v>
      </c>
      <c r="H25" s="26">
        <f t="shared" si="3"/>
        <v>35.625826771653543</v>
      </c>
      <c r="J25" s="16"/>
      <c r="K25" s="64">
        <f t="shared" si="4"/>
        <v>8</v>
      </c>
      <c r="L25" s="16"/>
      <c r="M25" s="16"/>
      <c r="N25" s="16"/>
    </row>
    <row r="26" spans="1:14" ht="30" customHeight="1" x14ac:dyDescent="0.3">
      <c r="A26" s="16">
        <v>125</v>
      </c>
      <c r="B26" s="16">
        <v>12</v>
      </c>
      <c r="C26" s="16">
        <v>8</v>
      </c>
      <c r="D26" s="16">
        <v>3</v>
      </c>
      <c r="E26" s="26">
        <f t="shared" si="0"/>
        <v>11235.791999999999</v>
      </c>
      <c r="F26" s="26">
        <f t="shared" si="1"/>
        <v>11.235792</v>
      </c>
      <c r="G26" s="26">
        <f t="shared" si="2"/>
        <v>442.35401574803149</v>
      </c>
      <c r="H26" s="26">
        <f t="shared" si="3"/>
        <v>36.862834645669288</v>
      </c>
      <c r="J26" s="16"/>
      <c r="K26" s="64">
        <f t="shared" si="4"/>
        <v>8.3333333333333339</v>
      </c>
      <c r="L26" s="16"/>
      <c r="M26" s="16"/>
      <c r="N26" s="16"/>
    </row>
    <row r="27" spans="1:14" ht="30" customHeight="1" x14ac:dyDescent="0.3">
      <c r="A27" s="16">
        <v>130</v>
      </c>
      <c r="B27" s="16">
        <v>12</v>
      </c>
      <c r="C27" s="16">
        <v>9</v>
      </c>
      <c r="D27" s="16">
        <v>3</v>
      </c>
      <c r="E27" s="26">
        <f t="shared" si="0"/>
        <v>13064.436</v>
      </c>
      <c r="F27" s="26">
        <f t="shared" si="1"/>
        <v>13.064435999999999</v>
      </c>
      <c r="G27" s="26">
        <f t="shared" si="2"/>
        <v>514.34787401574806</v>
      </c>
      <c r="H27" s="26">
        <f t="shared" si="3"/>
        <v>42.862322834645674</v>
      </c>
      <c r="J27" s="16"/>
      <c r="K27" s="64">
        <f t="shared" si="4"/>
        <v>8.6666666666666661</v>
      </c>
      <c r="L27" s="16"/>
      <c r="M27" s="16"/>
      <c r="N27" s="16"/>
    </row>
    <row r="28" spans="1:14" ht="30" customHeight="1" x14ac:dyDescent="0.3">
      <c r="A28" s="16">
        <v>135</v>
      </c>
      <c r="B28" s="16">
        <v>12</v>
      </c>
      <c r="C28" s="16">
        <v>9</v>
      </c>
      <c r="D28" s="16">
        <v>3</v>
      </c>
      <c r="E28" s="26">
        <f t="shared" si="0"/>
        <v>13488.605999999998</v>
      </c>
      <c r="F28" s="26">
        <f t="shared" si="1"/>
        <v>13.488605999999997</v>
      </c>
      <c r="G28" s="26">
        <f t="shared" si="2"/>
        <v>531.04748031496058</v>
      </c>
      <c r="H28" s="26">
        <f t="shared" si="3"/>
        <v>44.253956692913384</v>
      </c>
      <c r="J28" s="16"/>
      <c r="K28" s="64">
        <f t="shared" si="4"/>
        <v>9</v>
      </c>
      <c r="L28" s="16"/>
      <c r="M28" s="16"/>
      <c r="N28" s="16"/>
    </row>
    <row r="29" spans="1:14" ht="30" customHeight="1" x14ac:dyDescent="0.3">
      <c r="A29" s="16">
        <v>140</v>
      </c>
      <c r="B29" s="16">
        <v>12</v>
      </c>
      <c r="C29" s="16">
        <v>9</v>
      </c>
      <c r="D29" s="16">
        <v>3</v>
      </c>
      <c r="E29" s="26">
        <f t="shared" si="0"/>
        <v>13912.776000000002</v>
      </c>
      <c r="F29" s="26">
        <f t="shared" si="1"/>
        <v>13.912776000000001</v>
      </c>
      <c r="G29" s="26">
        <f t="shared" si="2"/>
        <v>547.74708661417333</v>
      </c>
      <c r="H29" s="26">
        <f t="shared" si="3"/>
        <v>45.645590551181108</v>
      </c>
      <c r="J29" s="16"/>
      <c r="K29" s="64">
        <f t="shared" si="4"/>
        <v>9.3333333333333339</v>
      </c>
      <c r="L29" s="16"/>
      <c r="M29" s="16"/>
      <c r="N29" s="16"/>
    </row>
    <row r="30" spans="1:14" ht="30" customHeight="1" x14ac:dyDescent="0.3">
      <c r="A30" s="16">
        <v>145</v>
      </c>
      <c r="B30" s="16">
        <v>12</v>
      </c>
      <c r="C30" s="16">
        <v>10</v>
      </c>
      <c r="D30" s="16">
        <v>3</v>
      </c>
      <c r="E30" s="26">
        <f t="shared" si="0"/>
        <v>15929.939999999999</v>
      </c>
      <c r="F30" s="26">
        <f t="shared" si="1"/>
        <v>15.929939999999998</v>
      </c>
      <c r="G30" s="26">
        <f t="shared" si="2"/>
        <v>627.16299212598426</v>
      </c>
      <c r="H30" s="26">
        <f t="shared" si="3"/>
        <v>52.263582677165353</v>
      </c>
      <c r="J30" s="16"/>
      <c r="K30" s="64">
        <f t="shared" si="4"/>
        <v>9.6666666666666661</v>
      </c>
      <c r="L30" s="16"/>
      <c r="M30" s="16"/>
      <c r="N30" s="16"/>
    </row>
    <row r="31" spans="1:14" ht="30" customHeight="1" x14ac:dyDescent="0.3">
      <c r="A31" s="16">
        <v>150</v>
      </c>
      <c r="B31" s="16">
        <v>12</v>
      </c>
      <c r="C31" s="16">
        <v>10</v>
      </c>
      <c r="D31" s="16">
        <v>3</v>
      </c>
      <c r="E31" s="26">
        <f t="shared" si="0"/>
        <v>16401.239999999998</v>
      </c>
      <c r="F31" s="26">
        <f t="shared" si="1"/>
        <v>16.401239999999998</v>
      </c>
      <c r="G31" s="26">
        <f t="shared" si="2"/>
        <v>645.71811023622047</v>
      </c>
      <c r="H31" s="26">
        <f t="shared" si="3"/>
        <v>53.809842519685041</v>
      </c>
      <c r="J31" s="16"/>
      <c r="K31" s="64">
        <f t="shared" si="4"/>
        <v>10</v>
      </c>
      <c r="L31" s="16"/>
      <c r="M31" s="16"/>
      <c r="N31" s="16"/>
    </row>
    <row r="32" spans="1:14" ht="30" customHeight="1" x14ac:dyDescent="0.3">
      <c r="A32" s="16">
        <v>155</v>
      </c>
      <c r="B32" s="16">
        <v>12</v>
      </c>
      <c r="C32" s="16">
        <v>10</v>
      </c>
      <c r="D32" s="16">
        <v>3</v>
      </c>
      <c r="E32" s="26">
        <f t="shared" si="0"/>
        <v>16872.54</v>
      </c>
      <c r="F32" s="26">
        <f t="shared" si="1"/>
        <v>16.872540000000001</v>
      </c>
      <c r="G32" s="26">
        <f t="shared" si="2"/>
        <v>664.27322834645679</v>
      </c>
      <c r="H32" s="26">
        <f t="shared" si="3"/>
        <v>55.35610236220473</v>
      </c>
      <c r="J32" s="16"/>
      <c r="K32" s="64">
        <f t="shared" si="4"/>
        <v>10.333333333333334</v>
      </c>
      <c r="L32" s="16"/>
      <c r="M32" s="16"/>
      <c r="N32" s="16"/>
    </row>
    <row r="33" spans="1:14" ht="30" customHeight="1" x14ac:dyDescent="0.3">
      <c r="A33" s="16">
        <v>160</v>
      </c>
      <c r="B33" s="16">
        <v>12</v>
      </c>
      <c r="C33" s="16">
        <v>11</v>
      </c>
      <c r="D33" s="16">
        <v>3</v>
      </c>
      <c r="E33" s="26">
        <f t="shared" si="0"/>
        <v>19078.223999999998</v>
      </c>
      <c r="F33" s="26">
        <f t="shared" si="1"/>
        <v>19.078223999999999</v>
      </c>
      <c r="G33" s="26">
        <f t="shared" si="2"/>
        <v>751.11118110236214</v>
      </c>
      <c r="H33" s="26">
        <f t="shared" si="3"/>
        <v>62.592598425196847</v>
      </c>
      <c r="J33" s="16"/>
      <c r="K33" s="64">
        <f t="shared" si="4"/>
        <v>10.666666666666666</v>
      </c>
      <c r="L33" s="16"/>
      <c r="M33" s="16"/>
      <c r="N33" s="16"/>
    </row>
    <row r="34" spans="1:14" ht="30" customHeight="1" x14ac:dyDescent="0.3">
      <c r="A34" s="16">
        <v>165</v>
      </c>
      <c r="B34" s="16">
        <v>12</v>
      </c>
      <c r="C34" s="16">
        <v>11</v>
      </c>
      <c r="D34" s="16">
        <v>3</v>
      </c>
      <c r="E34" s="26">
        <f t="shared" si="0"/>
        <v>19596.653999999999</v>
      </c>
      <c r="F34" s="26">
        <f t="shared" si="1"/>
        <v>19.596653999999997</v>
      </c>
      <c r="G34" s="26">
        <f t="shared" si="2"/>
        <v>771.52181102362204</v>
      </c>
      <c r="H34" s="26">
        <f t="shared" si="3"/>
        <v>64.293484251968508</v>
      </c>
      <c r="J34" s="16"/>
      <c r="K34" s="64">
        <f t="shared" si="4"/>
        <v>11</v>
      </c>
      <c r="L34" s="16"/>
      <c r="M34" s="16"/>
      <c r="N34" s="16"/>
    </row>
    <row r="35" spans="1:14" ht="30" customHeight="1" x14ac:dyDescent="0.3">
      <c r="A35" s="16">
        <v>170</v>
      </c>
      <c r="B35" s="16">
        <v>12</v>
      </c>
      <c r="C35" s="16">
        <v>11</v>
      </c>
      <c r="D35" s="16">
        <v>3</v>
      </c>
      <c r="E35" s="26">
        <f t="shared" si="0"/>
        <v>20115.084000000003</v>
      </c>
      <c r="F35" s="26">
        <f t="shared" si="1"/>
        <v>20.115084000000003</v>
      </c>
      <c r="G35" s="26">
        <f t="shared" si="2"/>
        <v>791.93244094488205</v>
      </c>
      <c r="H35" s="26">
        <f t="shared" si="3"/>
        <v>65.994370078740175</v>
      </c>
      <c r="J35" s="16"/>
      <c r="K35" s="64">
        <f t="shared" si="4"/>
        <v>11.333333333333334</v>
      </c>
      <c r="L35" s="16"/>
      <c r="M35" s="16"/>
      <c r="N35" s="16"/>
    </row>
    <row r="36" spans="1:14" ht="30" customHeight="1" x14ac:dyDescent="0.3">
      <c r="A36" s="16">
        <v>175</v>
      </c>
      <c r="B36" s="16">
        <v>12</v>
      </c>
      <c r="C36" s="16">
        <v>12</v>
      </c>
      <c r="D36" s="16">
        <v>3</v>
      </c>
      <c r="E36" s="26">
        <f t="shared" si="0"/>
        <v>22509.288</v>
      </c>
      <c r="F36" s="26">
        <f t="shared" si="1"/>
        <v>22.509288000000002</v>
      </c>
      <c r="G36" s="26">
        <f t="shared" si="2"/>
        <v>886.19244094488192</v>
      </c>
      <c r="H36" s="26">
        <f t="shared" si="3"/>
        <v>73.849370078740165</v>
      </c>
      <c r="J36" s="16"/>
      <c r="K36" s="64">
        <f t="shared" si="4"/>
        <v>11.666666666666666</v>
      </c>
      <c r="L36" s="16"/>
      <c r="M36" s="16"/>
      <c r="N36" s="16"/>
    </row>
    <row r="37" spans="1:14" ht="30" customHeight="1" x14ac:dyDescent="0.3">
      <c r="A37" s="16">
        <v>180</v>
      </c>
      <c r="B37" s="16">
        <v>12</v>
      </c>
      <c r="C37" s="16">
        <v>12</v>
      </c>
      <c r="D37" s="16">
        <v>3</v>
      </c>
      <c r="E37" s="26">
        <f t="shared" si="0"/>
        <v>23074.847999999998</v>
      </c>
      <c r="F37" s="26">
        <f t="shared" si="1"/>
        <v>23.074847999999999</v>
      </c>
      <c r="G37" s="26">
        <f t="shared" si="2"/>
        <v>908.45858267716528</v>
      </c>
      <c r="H37" s="26">
        <f t="shared" si="3"/>
        <v>75.704881889763769</v>
      </c>
      <c r="J37" s="16"/>
      <c r="K37" s="64">
        <f t="shared" si="4"/>
        <v>12</v>
      </c>
      <c r="L37" s="16"/>
      <c r="M37" s="16"/>
      <c r="N37" s="16"/>
    </row>
    <row r="38" spans="1:14" ht="30" customHeight="1" x14ac:dyDescent="0.3">
      <c r="A38" s="16">
        <v>185</v>
      </c>
      <c r="B38" s="16">
        <v>12</v>
      </c>
      <c r="C38" s="16">
        <v>12</v>
      </c>
      <c r="D38" s="16">
        <v>3</v>
      </c>
      <c r="E38" s="26">
        <f t="shared" si="0"/>
        <v>23640.408000000003</v>
      </c>
      <c r="F38" s="26">
        <f t="shared" si="1"/>
        <v>23.640408000000004</v>
      </c>
      <c r="G38" s="26">
        <f t="shared" si="2"/>
        <v>930.72472440944898</v>
      </c>
      <c r="H38" s="26">
        <f t="shared" si="3"/>
        <v>77.560393700787415</v>
      </c>
      <c r="J38" s="16"/>
      <c r="K38" s="64">
        <f t="shared" si="4"/>
        <v>12.333333333333334</v>
      </c>
      <c r="L38" s="16"/>
      <c r="M38" s="16"/>
      <c r="N38" s="16"/>
    </row>
    <row r="39" spans="1:14" ht="30" customHeight="1" x14ac:dyDescent="0.3">
      <c r="A39" s="16">
        <v>190</v>
      </c>
      <c r="B39" s="16">
        <v>12</v>
      </c>
      <c r="C39" s="16">
        <v>13</v>
      </c>
      <c r="D39" s="16">
        <v>3</v>
      </c>
      <c r="E39" s="26">
        <f t="shared" si="0"/>
        <v>26223.131999999998</v>
      </c>
      <c r="F39" s="26">
        <f t="shared" si="1"/>
        <v>26.223131999999996</v>
      </c>
      <c r="G39" s="26">
        <f t="shared" si="2"/>
        <v>1032.4067716535433</v>
      </c>
      <c r="H39" s="26">
        <f t="shared" si="3"/>
        <v>86.033897637795278</v>
      </c>
      <c r="J39" s="16"/>
      <c r="K39" s="64">
        <f t="shared" si="4"/>
        <v>12.666666666666666</v>
      </c>
      <c r="L39" s="16"/>
      <c r="M39" s="16"/>
      <c r="N39" s="16"/>
    </row>
    <row r="40" spans="1:14" ht="30" customHeight="1" x14ac:dyDescent="0.3">
      <c r="A40" s="16">
        <v>195</v>
      </c>
      <c r="B40" s="16">
        <v>12</v>
      </c>
      <c r="C40" s="16">
        <v>13</v>
      </c>
      <c r="D40" s="16">
        <v>3</v>
      </c>
      <c r="E40" s="26">
        <f t="shared" si="0"/>
        <v>26835.822</v>
      </c>
      <c r="F40" s="26">
        <f t="shared" si="1"/>
        <v>26.835822</v>
      </c>
      <c r="G40" s="26">
        <f t="shared" si="2"/>
        <v>1056.5284251968505</v>
      </c>
      <c r="H40" s="26">
        <f t="shared" si="3"/>
        <v>88.044035433070874</v>
      </c>
      <c r="J40" s="16"/>
      <c r="K40" s="64">
        <f t="shared" si="4"/>
        <v>13</v>
      </c>
      <c r="L40" s="16"/>
      <c r="M40" s="16"/>
      <c r="N40" s="16"/>
    </row>
    <row r="41" spans="1:14" ht="30" customHeight="1" x14ac:dyDescent="0.3">
      <c r="A41" s="16">
        <v>200</v>
      </c>
      <c r="B41" s="16">
        <v>12</v>
      </c>
      <c r="C41" s="16">
        <v>13</v>
      </c>
      <c r="D41" s="16">
        <v>3</v>
      </c>
      <c r="E41" s="26">
        <f t="shared" si="0"/>
        <v>27448.512000000002</v>
      </c>
      <c r="F41" s="26">
        <f t="shared" si="1"/>
        <v>27.448512000000001</v>
      </c>
      <c r="G41" s="26">
        <f t="shared" si="2"/>
        <v>1080.6500787401576</v>
      </c>
      <c r="H41" s="26">
        <f t="shared" si="3"/>
        <v>90.054173228346471</v>
      </c>
      <c r="J41" s="16"/>
      <c r="K41" s="64">
        <f t="shared" si="4"/>
        <v>13.333333333333334</v>
      </c>
      <c r="L41" s="16"/>
      <c r="M41" s="16"/>
      <c r="N41" s="16"/>
    </row>
    <row r="42" spans="1:14" ht="30" customHeight="1" x14ac:dyDescent="0.3">
      <c r="A42" s="16"/>
      <c r="B42" s="16"/>
      <c r="C42" s="16"/>
      <c r="D42" s="16"/>
      <c r="E42" s="16"/>
      <c r="F42" s="16"/>
      <c r="G42" s="16"/>
      <c r="H42" s="16"/>
    </row>
    <row r="43" spans="1:14" ht="30" customHeight="1" x14ac:dyDescent="0.3">
      <c r="A43" s="16"/>
      <c r="B43" s="16"/>
      <c r="C43" s="16"/>
      <c r="D43" s="16"/>
      <c r="E43" s="16"/>
      <c r="F43" s="16"/>
      <c r="G43" s="16"/>
      <c r="H43" s="16"/>
    </row>
    <row r="44" spans="1:14" ht="30" customHeight="1" x14ac:dyDescent="0.3">
      <c r="A44" s="16"/>
      <c r="B44" s="16"/>
      <c r="C44" s="16"/>
      <c r="D44" s="16"/>
      <c r="E44" s="16"/>
      <c r="F44" s="16"/>
      <c r="G44" s="16"/>
      <c r="H44" s="16"/>
    </row>
    <row r="45" spans="1:14" ht="30" customHeight="1" x14ac:dyDescent="0.3">
      <c r="A45" s="16"/>
      <c r="B45" s="16"/>
      <c r="C45" s="16"/>
      <c r="D45" s="16"/>
      <c r="E45" s="16"/>
      <c r="F45" s="16"/>
      <c r="G45" s="16"/>
      <c r="H45" s="16"/>
    </row>
    <row r="46" spans="1:14" ht="30" customHeight="1" x14ac:dyDescent="0.3">
      <c r="A46" s="16"/>
      <c r="B46" s="16"/>
      <c r="C46" s="16"/>
      <c r="D46" s="16"/>
      <c r="E46" s="16"/>
      <c r="F46" s="16"/>
      <c r="G46" s="16"/>
      <c r="H46" s="16"/>
    </row>
    <row r="47" spans="1:14" ht="30" customHeight="1" x14ac:dyDescent="0.3">
      <c r="A47" s="16"/>
      <c r="B47" s="16"/>
      <c r="C47" s="16"/>
      <c r="D47" s="16"/>
      <c r="E47" s="16"/>
      <c r="F47" s="16"/>
      <c r="G47" s="16"/>
      <c r="H47" s="16"/>
    </row>
    <row r="48" spans="1:14" ht="30" customHeight="1" x14ac:dyDescent="0.3">
      <c r="A48" s="16"/>
      <c r="B48" s="16"/>
      <c r="C48" s="16"/>
      <c r="D48" s="16"/>
      <c r="E48" s="16"/>
      <c r="F48" s="16"/>
      <c r="G48" s="16"/>
      <c r="H48" s="16"/>
    </row>
    <row r="49" spans="1:8" ht="30" customHeight="1" x14ac:dyDescent="0.3">
      <c r="A49" s="16"/>
      <c r="B49" s="16"/>
      <c r="C49" s="16"/>
      <c r="D49" s="16"/>
      <c r="E49" s="16"/>
      <c r="F49" s="16"/>
      <c r="G49" s="16"/>
      <c r="H49" s="16"/>
    </row>
    <row r="50" spans="1:8" ht="30" customHeight="1" x14ac:dyDescent="0.3">
      <c r="A50" s="16"/>
      <c r="B50" s="16"/>
      <c r="C50" s="16"/>
      <c r="D50" s="16"/>
      <c r="E50" s="16"/>
      <c r="F50" s="16"/>
      <c r="G50" s="16"/>
      <c r="H50" s="16"/>
    </row>
    <row r="51" spans="1:8" ht="30" customHeight="1" x14ac:dyDescent="0.3">
      <c r="A51" s="16"/>
      <c r="B51" s="16"/>
      <c r="C51" s="16"/>
      <c r="D51" s="16"/>
      <c r="E51" s="16"/>
      <c r="F51" s="16"/>
      <c r="G51" s="16"/>
      <c r="H51" s="16"/>
    </row>
    <row r="52" spans="1:8" ht="30" customHeight="1" x14ac:dyDescent="0.2"/>
    <row r="53" spans="1:8" ht="30" customHeight="1" x14ac:dyDescent="0.2"/>
    <row r="54" spans="1:8" ht="30" customHeight="1" x14ac:dyDescent="0.2"/>
    <row r="55" spans="1:8" ht="30" customHeight="1" x14ac:dyDescent="0.2"/>
    <row r="56" spans="1:8" ht="30" customHeight="1" x14ac:dyDescent="0.2"/>
    <row r="57" spans="1:8" ht="30" customHeight="1" x14ac:dyDescent="0.2"/>
    <row r="58" spans="1:8" ht="30" customHeight="1" x14ac:dyDescent="0.2"/>
  </sheetData>
  <pageMargins left="0.7" right="0.7" top="0.75" bottom="0.75" header="0.3" footer="0.3"/>
  <pageSetup paperSize="9"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54BC5-A2D4-A84F-9045-B803F1437312}">
  <dimension ref="A1:O51"/>
  <sheetViews>
    <sheetView workbookViewId="0">
      <selection activeCell="J10" sqref="J10"/>
    </sheetView>
  </sheetViews>
  <sheetFormatPr baseColWidth="10" defaultRowHeight="16" x14ac:dyDescent="0.2"/>
  <cols>
    <col min="2" max="2" width="11.83203125" customWidth="1"/>
    <col min="11" max="11" width="16.5" customWidth="1"/>
  </cols>
  <sheetData>
    <row r="1" spans="1:15" ht="30" customHeight="1" x14ac:dyDescent="0.2">
      <c r="A1" s="12" t="s">
        <v>84</v>
      </c>
    </row>
    <row r="2" spans="1:15" ht="30" customHeight="1" x14ac:dyDescent="0.2">
      <c r="A2" s="12"/>
      <c r="D2" s="65" t="s">
        <v>54</v>
      </c>
    </row>
    <row r="3" spans="1:15" s="15" customFormat="1" ht="60" customHeight="1" x14ac:dyDescent="0.2">
      <c r="A3" s="4" t="s">
        <v>50</v>
      </c>
      <c r="B3" s="4" t="s">
        <v>55</v>
      </c>
      <c r="C3" s="4" t="s">
        <v>52</v>
      </c>
      <c r="D3" s="4" t="s">
        <v>53</v>
      </c>
      <c r="E3" s="4" t="s">
        <v>0</v>
      </c>
      <c r="F3" s="4" t="s">
        <v>1</v>
      </c>
      <c r="G3" s="4" t="s">
        <v>2</v>
      </c>
      <c r="H3" s="4" t="s">
        <v>3</v>
      </c>
      <c r="K3" s="4" t="s">
        <v>56</v>
      </c>
    </row>
    <row r="4" spans="1:15" ht="30" customHeight="1" x14ac:dyDescent="0.3">
      <c r="A4" s="2">
        <v>40</v>
      </c>
      <c r="B4" s="2">
        <v>14</v>
      </c>
      <c r="C4" s="2">
        <v>2</v>
      </c>
      <c r="D4" s="2">
        <v>3</v>
      </c>
      <c r="E4" s="26">
        <f>3.142*(A4+(2*B4))*C4*D4</f>
        <v>1281.9360000000001</v>
      </c>
      <c r="F4" s="26">
        <f>E4/1000</f>
        <v>1.2819360000000002</v>
      </c>
      <c r="G4" s="26">
        <f>E4/25.4</f>
        <v>50.469921259842529</v>
      </c>
      <c r="H4" s="26">
        <f>G4/12</f>
        <v>4.2058267716535438</v>
      </c>
      <c r="I4" s="26"/>
      <c r="K4" s="64">
        <f>0.8*A4/B4</f>
        <v>2.2857142857142856</v>
      </c>
      <c r="L4" s="2"/>
      <c r="M4" s="2"/>
      <c r="N4" s="2"/>
      <c r="O4" s="2"/>
    </row>
    <row r="5" spans="1:15" ht="30" customHeight="1" x14ac:dyDescent="0.3">
      <c r="A5" s="2">
        <v>45</v>
      </c>
      <c r="B5" s="2">
        <v>14</v>
      </c>
      <c r="C5" s="2">
        <v>3</v>
      </c>
      <c r="D5" s="2">
        <v>3</v>
      </c>
      <c r="E5" s="26">
        <f t="shared" ref="E5:E46" si="0">3.142*(A5+(2*B5))*C5*D5</f>
        <v>2064.2939999999999</v>
      </c>
      <c r="F5" s="26">
        <f t="shared" ref="F5:F46" si="1">E5/1000</f>
        <v>2.0642939999999999</v>
      </c>
      <c r="G5" s="26">
        <f t="shared" ref="G5:G46" si="2">E5/25.4</f>
        <v>81.271417322834651</v>
      </c>
      <c r="H5" s="26">
        <f t="shared" ref="H5:H46" si="3">G5/12</f>
        <v>6.7726181102362206</v>
      </c>
      <c r="I5" s="26"/>
      <c r="K5" s="64">
        <f t="shared" ref="K5:K46" si="4">0.8*A5/B5</f>
        <v>2.5714285714285716</v>
      </c>
      <c r="L5" s="2"/>
      <c r="M5" s="2"/>
      <c r="N5" s="2"/>
      <c r="O5" s="2"/>
    </row>
    <row r="6" spans="1:15" ht="30" customHeight="1" x14ac:dyDescent="0.3">
      <c r="A6" s="2">
        <v>50</v>
      </c>
      <c r="B6" s="2">
        <v>14</v>
      </c>
      <c r="C6" s="2">
        <v>3</v>
      </c>
      <c r="D6" s="2">
        <v>3</v>
      </c>
      <c r="E6" s="26">
        <f t="shared" si="0"/>
        <v>2205.6839999999997</v>
      </c>
      <c r="F6" s="26">
        <f t="shared" si="1"/>
        <v>2.2056839999999998</v>
      </c>
      <c r="G6" s="26">
        <f t="shared" si="2"/>
        <v>86.837952755905505</v>
      </c>
      <c r="H6" s="26">
        <f t="shared" si="3"/>
        <v>7.2364960629921251</v>
      </c>
      <c r="I6" s="26"/>
      <c r="K6" s="64">
        <f t="shared" si="4"/>
        <v>2.8571428571428572</v>
      </c>
      <c r="L6" s="2"/>
      <c r="M6" s="2"/>
      <c r="N6" s="2"/>
      <c r="O6" s="2"/>
    </row>
    <row r="7" spans="1:15" ht="30" customHeight="1" x14ac:dyDescent="0.3">
      <c r="A7" s="2">
        <v>55</v>
      </c>
      <c r="B7" s="2">
        <v>14</v>
      </c>
      <c r="C7" s="2">
        <v>3</v>
      </c>
      <c r="D7" s="2">
        <v>3</v>
      </c>
      <c r="E7" s="26">
        <f t="shared" si="0"/>
        <v>2347.0739999999996</v>
      </c>
      <c r="F7" s="26">
        <f t="shared" si="1"/>
        <v>2.3470739999999997</v>
      </c>
      <c r="G7" s="26">
        <f t="shared" si="2"/>
        <v>92.404488188976373</v>
      </c>
      <c r="H7" s="26">
        <f t="shared" si="3"/>
        <v>7.7003740157480314</v>
      </c>
      <c r="I7" s="26"/>
      <c r="K7" s="64">
        <f t="shared" si="4"/>
        <v>3.1428571428571428</v>
      </c>
      <c r="L7" s="2"/>
      <c r="M7" s="2"/>
      <c r="N7" s="2"/>
      <c r="O7" s="2"/>
    </row>
    <row r="8" spans="1:15" ht="30" customHeight="1" x14ac:dyDescent="0.3">
      <c r="A8" s="2">
        <v>60</v>
      </c>
      <c r="B8" s="2">
        <v>14</v>
      </c>
      <c r="C8" s="2">
        <v>3</v>
      </c>
      <c r="D8" s="2">
        <v>3</v>
      </c>
      <c r="E8" s="26">
        <f t="shared" si="0"/>
        <v>2488.4639999999999</v>
      </c>
      <c r="F8" s="26">
        <f t="shared" si="1"/>
        <v>2.488464</v>
      </c>
      <c r="G8" s="26">
        <f t="shared" si="2"/>
        <v>97.971023622047241</v>
      </c>
      <c r="H8" s="26">
        <f t="shared" si="3"/>
        <v>8.1642519685039368</v>
      </c>
      <c r="I8" s="26"/>
      <c r="K8" s="64">
        <f t="shared" si="4"/>
        <v>3.4285714285714284</v>
      </c>
      <c r="L8" s="2"/>
      <c r="M8" s="2"/>
      <c r="N8" s="2"/>
      <c r="O8" s="2"/>
    </row>
    <row r="9" spans="1:15" ht="30" customHeight="1" x14ac:dyDescent="0.3">
      <c r="A9" s="2">
        <v>65</v>
      </c>
      <c r="B9" s="2">
        <v>14</v>
      </c>
      <c r="C9" s="2">
        <v>4</v>
      </c>
      <c r="D9" s="2">
        <v>3</v>
      </c>
      <c r="E9" s="26">
        <f t="shared" si="0"/>
        <v>3506.4720000000002</v>
      </c>
      <c r="F9" s="26">
        <f t="shared" si="1"/>
        <v>3.506472</v>
      </c>
      <c r="G9" s="26">
        <f t="shared" si="2"/>
        <v>138.05007874015749</v>
      </c>
      <c r="H9" s="26">
        <f t="shared" si="3"/>
        <v>11.504173228346458</v>
      </c>
      <c r="I9" s="26"/>
      <c r="K9" s="64">
        <f t="shared" si="4"/>
        <v>3.7142857142857144</v>
      </c>
      <c r="L9" s="2"/>
      <c r="M9" s="2"/>
      <c r="N9" s="2"/>
      <c r="O9" s="2"/>
    </row>
    <row r="10" spans="1:15" ht="30" customHeight="1" x14ac:dyDescent="0.3">
      <c r="A10" s="2">
        <v>70</v>
      </c>
      <c r="B10" s="2">
        <v>14</v>
      </c>
      <c r="C10" s="2">
        <v>4</v>
      </c>
      <c r="D10" s="2">
        <v>3</v>
      </c>
      <c r="E10" s="26">
        <f t="shared" si="0"/>
        <v>3694.9920000000002</v>
      </c>
      <c r="F10" s="26">
        <f t="shared" si="1"/>
        <v>3.6949920000000001</v>
      </c>
      <c r="G10" s="26">
        <f t="shared" si="2"/>
        <v>145.47212598425199</v>
      </c>
      <c r="H10" s="26">
        <f t="shared" si="3"/>
        <v>12.122677165354332</v>
      </c>
      <c r="I10" s="26"/>
      <c r="K10" s="64">
        <f t="shared" si="4"/>
        <v>4</v>
      </c>
      <c r="L10" s="2"/>
      <c r="M10" s="2"/>
      <c r="N10" s="2"/>
      <c r="O10" s="2"/>
    </row>
    <row r="11" spans="1:15" ht="30" customHeight="1" x14ac:dyDescent="0.3">
      <c r="A11" s="2">
        <v>75</v>
      </c>
      <c r="B11" s="2">
        <v>14</v>
      </c>
      <c r="C11" s="2">
        <v>4</v>
      </c>
      <c r="D11" s="2">
        <v>3</v>
      </c>
      <c r="E11" s="26">
        <f t="shared" si="0"/>
        <v>3883.5119999999997</v>
      </c>
      <c r="F11" s="26">
        <f t="shared" si="1"/>
        <v>3.8835119999999996</v>
      </c>
      <c r="G11" s="26">
        <f t="shared" si="2"/>
        <v>152.89417322834646</v>
      </c>
      <c r="H11" s="26">
        <f t="shared" si="3"/>
        <v>12.741181102362205</v>
      </c>
      <c r="I11" s="26"/>
      <c r="K11" s="64">
        <f t="shared" si="4"/>
        <v>4.2857142857142856</v>
      </c>
      <c r="L11" s="2"/>
      <c r="M11" s="2"/>
      <c r="N11" s="2"/>
      <c r="O11" s="2"/>
    </row>
    <row r="12" spans="1:15" ht="30" customHeight="1" x14ac:dyDescent="0.3">
      <c r="A12" s="2">
        <v>80</v>
      </c>
      <c r="B12" s="2">
        <v>14</v>
      </c>
      <c r="C12" s="2">
        <v>5</v>
      </c>
      <c r="D12" s="2">
        <v>3</v>
      </c>
      <c r="E12" s="26">
        <f t="shared" si="0"/>
        <v>5090.04</v>
      </c>
      <c r="F12" s="26">
        <f t="shared" si="1"/>
        <v>5.0900400000000001</v>
      </c>
      <c r="G12" s="26">
        <f t="shared" si="2"/>
        <v>200.39527559055119</v>
      </c>
      <c r="H12" s="26">
        <f t="shared" si="3"/>
        <v>16.699606299212601</v>
      </c>
      <c r="I12" s="26"/>
      <c r="K12" s="64">
        <f t="shared" si="4"/>
        <v>4.5714285714285712</v>
      </c>
      <c r="L12" s="2"/>
      <c r="M12" s="2"/>
      <c r="N12" s="2"/>
      <c r="O12" s="2"/>
    </row>
    <row r="13" spans="1:15" ht="30" customHeight="1" x14ac:dyDescent="0.3">
      <c r="A13" s="2">
        <v>85</v>
      </c>
      <c r="B13" s="2">
        <v>14</v>
      </c>
      <c r="C13" s="2">
        <v>5</v>
      </c>
      <c r="D13" s="2">
        <v>3</v>
      </c>
      <c r="E13" s="26">
        <f t="shared" si="0"/>
        <v>5325.6900000000005</v>
      </c>
      <c r="F13" s="26">
        <f t="shared" si="1"/>
        <v>5.3256900000000007</v>
      </c>
      <c r="G13" s="26">
        <f t="shared" si="2"/>
        <v>209.67283464566933</v>
      </c>
      <c r="H13" s="26">
        <f t="shared" si="3"/>
        <v>17.472736220472445</v>
      </c>
      <c r="I13" s="26"/>
      <c r="K13" s="64">
        <f t="shared" si="4"/>
        <v>4.8571428571428568</v>
      </c>
      <c r="L13" s="2"/>
      <c r="M13" s="2"/>
      <c r="N13" s="2"/>
      <c r="O13" s="2"/>
    </row>
    <row r="14" spans="1:15" ht="30" customHeight="1" x14ac:dyDescent="0.3">
      <c r="A14" s="2">
        <v>90</v>
      </c>
      <c r="B14" s="2">
        <v>14</v>
      </c>
      <c r="C14" s="2">
        <v>5</v>
      </c>
      <c r="D14" s="2">
        <v>3</v>
      </c>
      <c r="E14" s="26">
        <f t="shared" si="0"/>
        <v>5561.3399999999992</v>
      </c>
      <c r="F14" s="26">
        <f t="shared" si="1"/>
        <v>5.5613399999999995</v>
      </c>
      <c r="G14" s="26">
        <f t="shared" si="2"/>
        <v>218.95039370078737</v>
      </c>
      <c r="H14" s="26">
        <f t="shared" si="3"/>
        <v>18.245866141732282</v>
      </c>
      <c r="I14" s="26"/>
      <c r="K14" s="64">
        <f t="shared" si="4"/>
        <v>5.1428571428571432</v>
      </c>
      <c r="L14" s="2"/>
      <c r="M14" s="2"/>
      <c r="N14" s="2"/>
      <c r="O14" s="2"/>
    </row>
    <row r="15" spans="1:15" ht="30" customHeight="1" x14ac:dyDescent="0.3">
      <c r="A15" s="2">
        <v>95</v>
      </c>
      <c r="B15" s="2">
        <v>14</v>
      </c>
      <c r="C15" s="2">
        <v>5</v>
      </c>
      <c r="D15" s="2">
        <v>3</v>
      </c>
      <c r="E15" s="26">
        <f t="shared" si="0"/>
        <v>5796.99</v>
      </c>
      <c r="F15" s="26">
        <f t="shared" si="1"/>
        <v>5.7969900000000001</v>
      </c>
      <c r="G15" s="26">
        <f t="shared" si="2"/>
        <v>228.22795275590551</v>
      </c>
      <c r="H15" s="26">
        <f t="shared" si="3"/>
        <v>19.018996062992127</v>
      </c>
      <c r="I15" s="26"/>
      <c r="K15" s="64">
        <f t="shared" si="4"/>
        <v>5.4285714285714288</v>
      </c>
      <c r="L15" s="2"/>
      <c r="M15" s="2"/>
      <c r="N15" s="2"/>
      <c r="O15" s="2"/>
    </row>
    <row r="16" spans="1:15" ht="30" customHeight="1" x14ac:dyDescent="0.3">
      <c r="A16" s="2">
        <v>100</v>
      </c>
      <c r="B16" s="2">
        <v>14</v>
      </c>
      <c r="C16" s="2">
        <v>6</v>
      </c>
      <c r="D16" s="2">
        <v>3</v>
      </c>
      <c r="E16" s="26">
        <f t="shared" si="0"/>
        <v>7239.1679999999997</v>
      </c>
      <c r="F16" s="26">
        <f t="shared" si="1"/>
        <v>7.2391679999999994</v>
      </c>
      <c r="G16" s="26">
        <f t="shared" si="2"/>
        <v>285.00661417322834</v>
      </c>
      <c r="H16" s="26">
        <f t="shared" si="3"/>
        <v>23.750551181102363</v>
      </c>
      <c r="I16" s="26"/>
      <c r="K16" s="64">
        <f t="shared" si="4"/>
        <v>5.7142857142857144</v>
      </c>
      <c r="L16" s="2"/>
      <c r="M16" s="2"/>
      <c r="N16" s="2"/>
      <c r="O16" s="2"/>
    </row>
    <row r="17" spans="1:15" ht="30" customHeight="1" x14ac:dyDescent="0.3">
      <c r="A17" s="2">
        <v>105</v>
      </c>
      <c r="B17" s="2">
        <v>14</v>
      </c>
      <c r="C17" s="2">
        <v>6</v>
      </c>
      <c r="D17" s="2">
        <v>3</v>
      </c>
      <c r="E17" s="26">
        <f t="shared" si="0"/>
        <v>7521.9479999999994</v>
      </c>
      <c r="F17" s="26">
        <f t="shared" si="1"/>
        <v>7.5219479999999992</v>
      </c>
      <c r="G17" s="26">
        <f t="shared" si="2"/>
        <v>296.13968503937008</v>
      </c>
      <c r="H17" s="26">
        <f t="shared" si="3"/>
        <v>24.678307086614172</v>
      </c>
      <c r="I17" s="26"/>
      <c r="K17" s="64">
        <f t="shared" si="4"/>
        <v>6</v>
      </c>
      <c r="L17" s="2"/>
      <c r="M17" s="2"/>
      <c r="N17" s="2"/>
      <c r="O17" s="2"/>
    </row>
    <row r="18" spans="1:15" ht="30" customHeight="1" x14ac:dyDescent="0.3">
      <c r="A18" s="2">
        <v>110</v>
      </c>
      <c r="B18" s="2">
        <v>14</v>
      </c>
      <c r="C18" s="2">
        <v>6</v>
      </c>
      <c r="D18" s="2">
        <v>3</v>
      </c>
      <c r="E18" s="26">
        <f t="shared" si="0"/>
        <v>7804.7280000000001</v>
      </c>
      <c r="F18" s="26">
        <f t="shared" si="1"/>
        <v>7.8047279999999999</v>
      </c>
      <c r="G18" s="26">
        <f t="shared" si="2"/>
        <v>307.27275590551181</v>
      </c>
      <c r="H18" s="26">
        <f t="shared" si="3"/>
        <v>25.606062992125985</v>
      </c>
      <c r="I18" s="26"/>
      <c r="K18" s="64">
        <f t="shared" si="4"/>
        <v>6.2857142857142856</v>
      </c>
      <c r="L18" s="2"/>
      <c r="M18" s="2"/>
      <c r="N18" s="2"/>
      <c r="O18" s="2"/>
    </row>
    <row r="19" spans="1:15" ht="30" customHeight="1" x14ac:dyDescent="0.3">
      <c r="A19" s="2">
        <v>115</v>
      </c>
      <c r="B19" s="2">
        <v>14</v>
      </c>
      <c r="C19" s="2">
        <v>7</v>
      </c>
      <c r="D19" s="2">
        <v>3</v>
      </c>
      <c r="E19" s="26">
        <f t="shared" si="0"/>
        <v>9435.4259999999995</v>
      </c>
      <c r="F19" s="26">
        <f t="shared" si="1"/>
        <v>9.4354259999999996</v>
      </c>
      <c r="G19" s="26">
        <f t="shared" si="2"/>
        <v>371.47346456692912</v>
      </c>
      <c r="H19" s="26">
        <f t="shared" si="3"/>
        <v>30.956122047244094</v>
      </c>
      <c r="I19" s="26"/>
      <c r="K19" s="64">
        <f t="shared" si="4"/>
        <v>6.5714285714285712</v>
      </c>
      <c r="L19" s="2"/>
      <c r="M19" s="2"/>
      <c r="N19" s="2"/>
      <c r="O19" s="2"/>
    </row>
    <row r="20" spans="1:15" ht="30" customHeight="1" x14ac:dyDescent="0.3">
      <c r="A20" s="2">
        <v>120</v>
      </c>
      <c r="B20" s="2">
        <v>14</v>
      </c>
      <c r="C20" s="2">
        <v>7</v>
      </c>
      <c r="D20" s="2">
        <v>3</v>
      </c>
      <c r="E20" s="26">
        <f t="shared" si="0"/>
        <v>9765.3359999999993</v>
      </c>
      <c r="F20" s="26">
        <f t="shared" si="1"/>
        <v>9.7653359999999996</v>
      </c>
      <c r="G20" s="26">
        <f t="shared" si="2"/>
        <v>384.46204724409449</v>
      </c>
      <c r="H20" s="26">
        <f t="shared" si="3"/>
        <v>32.038503937007874</v>
      </c>
      <c r="I20" s="26"/>
      <c r="K20" s="64">
        <f t="shared" si="4"/>
        <v>6.8571428571428568</v>
      </c>
      <c r="L20" s="2"/>
      <c r="M20" s="2"/>
      <c r="N20" s="2"/>
      <c r="O20" s="2"/>
    </row>
    <row r="21" spans="1:15" ht="30" customHeight="1" x14ac:dyDescent="0.3">
      <c r="A21" s="2">
        <v>125</v>
      </c>
      <c r="B21" s="2">
        <v>14</v>
      </c>
      <c r="C21" s="2">
        <v>7</v>
      </c>
      <c r="D21" s="2">
        <v>3</v>
      </c>
      <c r="E21" s="26">
        <f t="shared" si="0"/>
        <v>10095.245999999999</v>
      </c>
      <c r="F21" s="26">
        <f t="shared" si="1"/>
        <v>10.095245999999999</v>
      </c>
      <c r="G21" s="26">
        <f t="shared" si="2"/>
        <v>397.45062992125986</v>
      </c>
      <c r="H21" s="26">
        <f t="shared" si="3"/>
        <v>33.120885826771655</v>
      </c>
      <c r="I21" s="26"/>
      <c r="K21" s="64">
        <f t="shared" si="4"/>
        <v>7.1428571428571432</v>
      </c>
      <c r="L21" s="2"/>
      <c r="M21" s="2"/>
      <c r="N21" s="2"/>
      <c r="O21" s="2"/>
    </row>
    <row r="22" spans="1:15" ht="30" customHeight="1" x14ac:dyDescent="0.3">
      <c r="A22" s="2">
        <v>130</v>
      </c>
      <c r="B22" s="2">
        <v>14</v>
      </c>
      <c r="C22" s="2">
        <v>7</v>
      </c>
      <c r="D22" s="2">
        <v>3</v>
      </c>
      <c r="E22" s="26">
        <f t="shared" si="0"/>
        <v>10425.155999999999</v>
      </c>
      <c r="F22" s="26">
        <f t="shared" si="1"/>
        <v>10.425155999999999</v>
      </c>
      <c r="G22" s="26">
        <f t="shared" si="2"/>
        <v>410.43921259842517</v>
      </c>
      <c r="H22" s="26">
        <f t="shared" si="3"/>
        <v>34.203267716535429</v>
      </c>
      <c r="I22" s="26"/>
      <c r="K22" s="64">
        <f t="shared" si="4"/>
        <v>7.4285714285714288</v>
      </c>
      <c r="L22" s="2"/>
      <c r="M22" s="2"/>
      <c r="N22" s="2"/>
      <c r="O22" s="2"/>
    </row>
    <row r="23" spans="1:15" ht="30" customHeight="1" x14ac:dyDescent="0.3">
      <c r="A23" s="2">
        <v>135</v>
      </c>
      <c r="B23" s="2">
        <v>14</v>
      </c>
      <c r="C23" s="2">
        <v>8</v>
      </c>
      <c r="D23" s="2">
        <v>3</v>
      </c>
      <c r="E23" s="26">
        <f t="shared" si="0"/>
        <v>12291.503999999999</v>
      </c>
      <c r="F23" s="26">
        <f t="shared" si="1"/>
        <v>12.291504</v>
      </c>
      <c r="G23" s="26">
        <f t="shared" si="2"/>
        <v>483.91748031496064</v>
      </c>
      <c r="H23" s="26">
        <f t="shared" si="3"/>
        <v>40.326456692913389</v>
      </c>
      <c r="I23" s="26"/>
      <c r="K23" s="64">
        <f t="shared" si="4"/>
        <v>7.7142857142857144</v>
      </c>
      <c r="L23" s="2"/>
      <c r="M23" s="2"/>
      <c r="N23" s="2"/>
      <c r="O23" s="2"/>
    </row>
    <row r="24" spans="1:15" ht="30" customHeight="1" x14ac:dyDescent="0.3">
      <c r="A24" s="2">
        <v>140</v>
      </c>
      <c r="B24" s="2">
        <v>14</v>
      </c>
      <c r="C24" s="2">
        <v>8</v>
      </c>
      <c r="D24" s="2">
        <v>3</v>
      </c>
      <c r="E24" s="26">
        <f t="shared" si="0"/>
        <v>12668.544</v>
      </c>
      <c r="F24" s="26">
        <f t="shared" si="1"/>
        <v>12.668544000000001</v>
      </c>
      <c r="G24" s="26">
        <f t="shared" si="2"/>
        <v>498.76157480314964</v>
      </c>
      <c r="H24" s="26">
        <f t="shared" si="3"/>
        <v>41.563464566929134</v>
      </c>
      <c r="I24" s="26"/>
      <c r="K24" s="64">
        <f t="shared" si="4"/>
        <v>8</v>
      </c>
      <c r="L24" s="2"/>
      <c r="M24" s="2"/>
      <c r="N24" s="2"/>
      <c r="O24" s="2"/>
    </row>
    <row r="25" spans="1:15" ht="30" customHeight="1" x14ac:dyDescent="0.3">
      <c r="A25" s="2">
        <v>145</v>
      </c>
      <c r="B25" s="2">
        <v>14</v>
      </c>
      <c r="C25" s="2">
        <v>8</v>
      </c>
      <c r="D25" s="2">
        <v>3</v>
      </c>
      <c r="E25" s="26">
        <f t="shared" si="0"/>
        <v>13045.584000000001</v>
      </c>
      <c r="F25" s="26">
        <f t="shared" si="1"/>
        <v>13.045584000000002</v>
      </c>
      <c r="G25" s="26">
        <f t="shared" si="2"/>
        <v>513.60566929133859</v>
      </c>
      <c r="H25" s="26">
        <f t="shared" si="3"/>
        <v>42.80047244094488</v>
      </c>
      <c r="I25" s="26"/>
      <c r="K25" s="64">
        <f t="shared" si="4"/>
        <v>8.2857142857142865</v>
      </c>
      <c r="L25" s="2"/>
      <c r="M25" s="2"/>
      <c r="N25" s="2"/>
      <c r="O25" s="2"/>
    </row>
    <row r="26" spans="1:15" ht="30" customHeight="1" x14ac:dyDescent="0.3">
      <c r="A26" s="2">
        <v>150</v>
      </c>
      <c r="B26" s="2">
        <v>14</v>
      </c>
      <c r="C26" s="2">
        <v>9</v>
      </c>
      <c r="D26" s="2">
        <v>3</v>
      </c>
      <c r="E26" s="26">
        <f t="shared" si="0"/>
        <v>15100.451999999997</v>
      </c>
      <c r="F26" s="26">
        <f t="shared" si="1"/>
        <v>15.100451999999997</v>
      </c>
      <c r="G26" s="26">
        <f t="shared" si="2"/>
        <v>594.50598425196847</v>
      </c>
      <c r="H26" s="26">
        <f t="shared" si="3"/>
        <v>49.542165354330706</v>
      </c>
      <c r="I26" s="26"/>
      <c r="K26" s="64">
        <f t="shared" si="4"/>
        <v>8.5714285714285712</v>
      </c>
      <c r="L26" s="2"/>
      <c r="M26" s="2"/>
      <c r="N26" s="2"/>
      <c r="O26" s="2"/>
    </row>
    <row r="27" spans="1:15" ht="30" customHeight="1" x14ac:dyDescent="0.3">
      <c r="A27" s="2">
        <v>155</v>
      </c>
      <c r="B27" s="2">
        <v>14</v>
      </c>
      <c r="C27" s="2">
        <v>9</v>
      </c>
      <c r="D27" s="2">
        <v>3</v>
      </c>
      <c r="E27" s="26">
        <f t="shared" si="0"/>
        <v>15524.621999999999</v>
      </c>
      <c r="F27" s="26">
        <f t="shared" si="1"/>
        <v>15.524621999999999</v>
      </c>
      <c r="G27" s="26">
        <f t="shared" si="2"/>
        <v>611.2055905511811</v>
      </c>
      <c r="H27" s="26">
        <f t="shared" si="3"/>
        <v>50.933799212598423</v>
      </c>
      <c r="I27" s="26"/>
      <c r="K27" s="64">
        <f t="shared" si="4"/>
        <v>8.8571428571428577</v>
      </c>
      <c r="L27" s="2"/>
      <c r="M27" s="2"/>
      <c r="N27" s="2"/>
      <c r="O27" s="2"/>
    </row>
    <row r="28" spans="1:15" ht="30" customHeight="1" x14ac:dyDescent="0.3">
      <c r="A28" s="2">
        <v>160</v>
      </c>
      <c r="B28" s="2">
        <v>14</v>
      </c>
      <c r="C28" s="2">
        <v>9</v>
      </c>
      <c r="D28" s="2">
        <v>3</v>
      </c>
      <c r="E28" s="26">
        <f t="shared" si="0"/>
        <v>15948.792000000001</v>
      </c>
      <c r="F28" s="26">
        <f t="shared" si="1"/>
        <v>15.948792000000001</v>
      </c>
      <c r="G28" s="26">
        <f t="shared" si="2"/>
        <v>627.90519685039374</v>
      </c>
      <c r="H28" s="26">
        <f t="shared" si="3"/>
        <v>52.325433070866147</v>
      </c>
      <c r="I28" s="26"/>
      <c r="K28" s="64">
        <f t="shared" si="4"/>
        <v>9.1428571428571423</v>
      </c>
      <c r="L28" s="2"/>
      <c r="M28" s="2"/>
      <c r="N28" s="2"/>
      <c r="O28" s="2"/>
    </row>
    <row r="29" spans="1:15" ht="30" customHeight="1" x14ac:dyDescent="0.3">
      <c r="A29" s="2">
        <v>165</v>
      </c>
      <c r="B29" s="2">
        <v>14</v>
      </c>
      <c r="C29" s="2">
        <v>9</v>
      </c>
      <c r="D29" s="2">
        <v>3</v>
      </c>
      <c r="E29" s="26">
        <f t="shared" si="0"/>
        <v>16372.962</v>
      </c>
      <c r="F29" s="26">
        <f t="shared" si="1"/>
        <v>16.372962000000001</v>
      </c>
      <c r="G29" s="26">
        <f t="shared" si="2"/>
        <v>644.60480314960637</v>
      </c>
      <c r="H29" s="26">
        <f t="shared" si="3"/>
        <v>53.717066929133864</v>
      </c>
      <c r="I29" s="26"/>
      <c r="K29" s="64">
        <f t="shared" si="4"/>
        <v>9.4285714285714288</v>
      </c>
      <c r="L29" s="2"/>
      <c r="M29" s="2"/>
      <c r="N29" s="2"/>
      <c r="O29" s="2"/>
    </row>
    <row r="30" spans="1:15" ht="30" customHeight="1" x14ac:dyDescent="0.3">
      <c r="A30" s="2">
        <v>170</v>
      </c>
      <c r="B30" s="2">
        <v>14</v>
      </c>
      <c r="C30" s="2">
        <v>10</v>
      </c>
      <c r="D30" s="2">
        <v>3</v>
      </c>
      <c r="E30" s="26">
        <f t="shared" si="0"/>
        <v>18663.48</v>
      </c>
      <c r="F30" s="26">
        <f t="shared" si="1"/>
        <v>18.66348</v>
      </c>
      <c r="G30" s="26">
        <f t="shared" si="2"/>
        <v>734.78267716535436</v>
      </c>
      <c r="H30" s="26">
        <f t="shared" si="3"/>
        <v>61.231889763779527</v>
      </c>
      <c r="I30" s="26"/>
      <c r="K30" s="64">
        <f t="shared" si="4"/>
        <v>9.7142857142857135</v>
      </c>
      <c r="L30" s="2"/>
      <c r="M30" s="2"/>
      <c r="N30" s="2"/>
      <c r="O30" s="2"/>
    </row>
    <row r="31" spans="1:15" ht="30" customHeight="1" x14ac:dyDescent="0.3">
      <c r="A31" s="2">
        <v>175</v>
      </c>
      <c r="B31" s="2">
        <v>14</v>
      </c>
      <c r="C31" s="2">
        <v>10</v>
      </c>
      <c r="D31" s="2">
        <v>3</v>
      </c>
      <c r="E31" s="26">
        <f t="shared" si="0"/>
        <v>19134.78</v>
      </c>
      <c r="F31" s="26">
        <f t="shared" si="1"/>
        <v>19.134779999999999</v>
      </c>
      <c r="G31" s="26">
        <f t="shared" si="2"/>
        <v>753.33779527559057</v>
      </c>
      <c r="H31" s="26">
        <f t="shared" si="3"/>
        <v>62.778149606299216</v>
      </c>
      <c r="I31" s="26"/>
      <c r="K31" s="64">
        <f t="shared" si="4"/>
        <v>10</v>
      </c>
      <c r="L31" s="2"/>
      <c r="M31" s="2"/>
      <c r="N31" s="2"/>
      <c r="O31" s="2"/>
    </row>
    <row r="32" spans="1:15" ht="30" customHeight="1" x14ac:dyDescent="0.3">
      <c r="A32" s="2">
        <v>180</v>
      </c>
      <c r="B32" s="2">
        <v>14</v>
      </c>
      <c r="C32" s="2">
        <v>10</v>
      </c>
      <c r="D32" s="2">
        <v>3</v>
      </c>
      <c r="E32" s="26">
        <f t="shared" si="0"/>
        <v>19606.079999999998</v>
      </c>
      <c r="F32" s="26">
        <f t="shared" si="1"/>
        <v>19.606079999999999</v>
      </c>
      <c r="G32" s="26">
        <f t="shared" si="2"/>
        <v>771.89291338582677</v>
      </c>
      <c r="H32" s="26">
        <f t="shared" si="3"/>
        <v>64.324409448818898</v>
      </c>
      <c r="I32" s="26"/>
      <c r="K32" s="64">
        <f t="shared" si="4"/>
        <v>10.285714285714286</v>
      </c>
      <c r="L32" s="2"/>
      <c r="M32" s="2"/>
      <c r="N32" s="2"/>
      <c r="O32" s="2"/>
    </row>
    <row r="33" spans="1:15" ht="30" customHeight="1" x14ac:dyDescent="0.3">
      <c r="A33" s="2">
        <v>185</v>
      </c>
      <c r="B33" s="2">
        <v>14</v>
      </c>
      <c r="C33" s="2">
        <v>11</v>
      </c>
      <c r="D33" s="2">
        <v>3</v>
      </c>
      <c r="E33" s="26">
        <f t="shared" si="0"/>
        <v>22085.118000000002</v>
      </c>
      <c r="F33" s="26">
        <f t="shared" si="1"/>
        <v>22.085118000000001</v>
      </c>
      <c r="G33" s="26">
        <f t="shared" si="2"/>
        <v>869.4928346456694</v>
      </c>
      <c r="H33" s="26">
        <f t="shared" si="3"/>
        <v>72.457736220472455</v>
      </c>
      <c r="I33" s="26"/>
      <c r="K33" s="64">
        <f t="shared" si="4"/>
        <v>10.571428571428571</v>
      </c>
      <c r="L33" s="2"/>
      <c r="M33" s="2"/>
      <c r="N33" s="2"/>
      <c r="O33" s="2"/>
    </row>
    <row r="34" spans="1:15" ht="30" customHeight="1" x14ac:dyDescent="0.3">
      <c r="A34" s="2">
        <v>190</v>
      </c>
      <c r="B34" s="2">
        <v>14</v>
      </c>
      <c r="C34" s="2">
        <v>11</v>
      </c>
      <c r="D34" s="2">
        <v>3</v>
      </c>
      <c r="E34" s="26">
        <f t="shared" si="0"/>
        <v>22603.548000000003</v>
      </c>
      <c r="F34" s="26">
        <f t="shared" si="1"/>
        <v>22.603548000000004</v>
      </c>
      <c r="G34" s="26">
        <f t="shared" si="2"/>
        <v>889.9034645669293</v>
      </c>
      <c r="H34" s="26">
        <f t="shared" si="3"/>
        <v>74.158622047244108</v>
      </c>
      <c r="I34" s="26"/>
      <c r="K34" s="64">
        <f t="shared" si="4"/>
        <v>10.857142857142858</v>
      </c>
      <c r="L34" s="2"/>
      <c r="M34" s="2"/>
      <c r="N34" s="2"/>
      <c r="O34" s="2"/>
    </row>
    <row r="35" spans="1:15" ht="30" customHeight="1" x14ac:dyDescent="0.3">
      <c r="A35" s="2">
        <v>195</v>
      </c>
      <c r="B35" s="2">
        <v>14</v>
      </c>
      <c r="C35" s="2">
        <v>11</v>
      </c>
      <c r="D35" s="2">
        <v>3</v>
      </c>
      <c r="E35" s="26">
        <f t="shared" si="0"/>
        <v>23121.977999999996</v>
      </c>
      <c r="F35" s="26">
        <f t="shared" si="1"/>
        <v>23.121977999999995</v>
      </c>
      <c r="G35" s="26">
        <f t="shared" si="2"/>
        <v>910.31409448818886</v>
      </c>
      <c r="H35" s="26">
        <f t="shared" si="3"/>
        <v>75.859507874015733</v>
      </c>
      <c r="I35" s="26"/>
      <c r="K35" s="64">
        <f t="shared" si="4"/>
        <v>11.142857142857142</v>
      </c>
      <c r="L35" s="2"/>
      <c r="M35" s="2"/>
      <c r="N35" s="2"/>
      <c r="O35" s="2"/>
    </row>
    <row r="36" spans="1:15" ht="30" customHeight="1" x14ac:dyDescent="0.3">
      <c r="A36" s="2">
        <v>200</v>
      </c>
      <c r="B36" s="2">
        <v>14</v>
      </c>
      <c r="C36" s="2">
        <v>11</v>
      </c>
      <c r="D36" s="2">
        <v>3</v>
      </c>
      <c r="E36" s="26">
        <f t="shared" si="0"/>
        <v>23640.407999999999</v>
      </c>
      <c r="F36" s="26">
        <f t="shared" si="1"/>
        <v>23.640408000000001</v>
      </c>
      <c r="G36" s="26">
        <f t="shared" si="2"/>
        <v>930.72472440944887</v>
      </c>
      <c r="H36" s="26">
        <f t="shared" si="3"/>
        <v>77.560393700787401</v>
      </c>
      <c r="I36" s="26"/>
      <c r="K36" s="64">
        <f t="shared" si="4"/>
        <v>11.428571428571429</v>
      </c>
      <c r="L36" s="2"/>
      <c r="M36" s="2"/>
      <c r="N36" s="2"/>
      <c r="O36" s="2"/>
    </row>
    <row r="37" spans="1:15" ht="30" customHeight="1" x14ac:dyDescent="0.3">
      <c r="A37" s="2">
        <v>205</v>
      </c>
      <c r="B37" s="2">
        <v>14</v>
      </c>
      <c r="C37" s="2">
        <v>12</v>
      </c>
      <c r="D37" s="2">
        <v>3</v>
      </c>
      <c r="E37" s="26">
        <f t="shared" si="0"/>
        <v>26355.095999999998</v>
      </c>
      <c r="F37" s="26">
        <f t="shared" si="1"/>
        <v>26.355095999999996</v>
      </c>
      <c r="G37" s="26">
        <f t="shared" si="2"/>
        <v>1037.6022047244094</v>
      </c>
      <c r="H37" s="26">
        <f t="shared" si="3"/>
        <v>86.466850393700781</v>
      </c>
      <c r="I37" s="26"/>
      <c r="K37" s="64">
        <f t="shared" si="4"/>
        <v>11.714285714285714</v>
      </c>
      <c r="L37" s="2"/>
      <c r="M37" s="2"/>
      <c r="N37" s="2"/>
      <c r="O37" s="2"/>
    </row>
    <row r="38" spans="1:15" ht="30" customHeight="1" x14ac:dyDescent="0.3">
      <c r="A38" s="2">
        <v>210</v>
      </c>
      <c r="B38" s="2">
        <v>14</v>
      </c>
      <c r="C38" s="2">
        <v>12</v>
      </c>
      <c r="D38" s="2">
        <v>3</v>
      </c>
      <c r="E38" s="26">
        <f t="shared" si="0"/>
        <v>26920.655999999999</v>
      </c>
      <c r="F38" s="26">
        <f t="shared" si="1"/>
        <v>26.920655999999997</v>
      </c>
      <c r="G38" s="26">
        <f t="shared" si="2"/>
        <v>1059.868346456693</v>
      </c>
      <c r="H38" s="26">
        <f t="shared" si="3"/>
        <v>88.322362204724413</v>
      </c>
      <c r="I38" s="26"/>
      <c r="K38" s="64">
        <f t="shared" si="4"/>
        <v>12</v>
      </c>
      <c r="L38" s="2"/>
      <c r="M38" s="2"/>
      <c r="N38" s="2"/>
      <c r="O38" s="2"/>
    </row>
    <row r="39" spans="1:15" ht="30" customHeight="1" x14ac:dyDescent="0.3">
      <c r="A39" s="2">
        <v>215</v>
      </c>
      <c r="B39" s="2">
        <v>14</v>
      </c>
      <c r="C39" s="2">
        <v>12</v>
      </c>
      <c r="D39" s="2">
        <v>3</v>
      </c>
      <c r="E39" s="26">
        <f t="shared" si="0"/>
        <v>27486.216</v>
      </c>
      <c r="F39" s="26">
        <f t="shared" si="1"/>
        <v>27.486215999999999</v>
      </c>
      <c r="G39" s="26">
        <f t="shared" si="2"/>
        <v>1082.1344881889765</v>
      </c>
      <c r="H39" s="26">
        <f t="shared" si="3"/>
        <v>90.177874015748046</v>
      </c>
      <c r="I39" s="26"/>
      <c r="K39" s="64">
        <f t="shared" si="4"/>
        <v>12.285714285714286</v>
      </c>
      <c r="L39" s="2"/>
      <c r="M39" s="2"/>
      <c r="N39" s="2"/>
      <c r="O39" s="2"/>
    </row>
    <row r="40" spans="1:15" ht="30" customHeight="1" x14ac:dyDescent="0.3">
      <c r="A40" s="2">
        <v>220</v>
      </c>
      <c r="B40" s="2">
        <v>14</v>
      </c>
      <c r="C40" s="2">
        <v>13</v>
      </c>
      <c r="D40" s="2">
        <v>3</v>
      </c>
      <c r="E40" s="26">
        <f t="shared" si="0"/>
        <v>30389.424000000003</v>
      </c>
      <c r="F40" s="26">
        <f t="shared" si="1"/>
        <v>30.389424000000002</v>
      </c>
      <c r="G40" s="26">
        <f t="shared" si="2"/>
        <v>1196.4340157480317</v>
      </c>
      <c r="H40" s="26">
        <f t="shared" si="3"/>
        <v>99.702834645669313</v>
      </c>
      <c r="I40" s="26"/>
      <c r="K40" s="64">
        <f t="shared" si="4"/>
        <v>12.571428571428571</v>
      </c>
      <c r="L40" s="2"/>
      <c r="M40" s="2"/>
      <c r="N40" s="2"/>
      <c r="O40" s="2"/>
    </row>
    <row r="41" spans="1:15" ht="30" customHeight="1" x14ac:dyDescent="0.3">
      <c r="A41" s="2">
        <v>225</v>
      </c>
      <c r="B41" s="2">
        <v>14</v>
      </c>
      <c r="C41" s="2">
        <v>13</v>
      </c>
      <c r="D41" s="2">
        <v>3</v>
      </c>
      <c r="E41" s="26">
        <f t="shared" si="0"/>
        <v>31002.113999999994</v>
      </c>
      <c r="F41" s="26">
        <f t="shared" si="1"/>
        <v>31.002113999999995</v>
      </c>
      <c r="G41" s="26">
        <f t="shared" si="2"/>
        <v>1220.5556692913385</v>
      </c>
      <c r="H41" s="26">
        <f t="shared" si="3"/>
        <v>101.71297244094488</v>
      </c>
      <c r="I41" s="26"/>
      <c r="K41" s="64">
        <f t="shared" si="4"/>
        <v>12.857142857142858</v>
      </c>
      <c r="L41" s="2"/>
      <c r="M41" s="2"/>
      <c r="N41" s="2"/>
      <c r="O41" s="2"/>
    </row>
    <row r="42" spans="1:15" ht="30" customHeight="1" x14ac:dyDescent="0.3">
      <c r="A42" s="2">
        <v>230</v>
      </c>
      <c r="B42" s="2">
        <v>14</v>
      </c>
      <c r="C42" s="2">
        <v>13</v>
      </c>
      <c r="D42" s="2">
        <v>3</v>
      </c>
      <c r="E42" s="26">
        <f t="shared" si="0"/>
        <v>31614.804</v>
      </c>
      <c r="F42" s="26">
        <f t="shared" si="1"/>
        <v>31.614803999999999</v>
      </c>
      <c r="G42" s="26">
        <f t="shared" si="2"/>
        <v>1244.6773228346458</v>
      </c>
      <c r="H42" s="26">
        <f t="shared" si="3"/>
        <v>103.72311023622048</v>
      </c>
      <c r="I42" s="26"/>
      <c r="K42" s="64">
        <f t="shared" si="4"/>
        <v>13.142857142857142</v>
      </c>
      <c r="L42" s="2"/>
      <c r="M42" s="2"/>
      <c r="N42" s="2"/>
      <c r="O42" s="2"/>
    </row>
    <row r="43" spans="1:15" ht="30" customHeight="1" x14ac:dyDescent="0.3">
      <c r="A43" s="2">
        <v>235</v>
      </c>
      <c r="B43" s="2">
        <v>14</v>
      </c>
      <c r="C43" s="2">
        <v>13</v>
      </c>
      <c r="D43" s="2">
        <v>3</v>
      </c>
      <c r="E43" s="26">
        <f t="shared" si="0"/>
        <v>32227.493999999999</v>
      </c>
      <c r="F43" s="26">
        <f t="shared" si="1"/>
        <v>32.227494</v>
      </c>
      <c r="G43" s="26">
        <f t="shared" si="2"/>
        <v>1268.7989763779528</v>
      </c>
      <c r="H43" s="26">
        <f t="shared" si="3"/>
        <v>105.73324803149607</v>
      </c>
      <c r="I43" s="26"/>
      <c r="K43" s="64">
        <f t="shared" si="4"/>
        <v>13.428571428571429</v>
      </c>
      <c r="L43" s="2"/>
      <c r="M43" s="2"/>
      <c r="N43" s="2"/>
      <c r="O43" s="2"/>
    </row>
    <row r="44" spans="1:15" ht="30" customHeight="1" x14ac:dyDescent="0.3">
      <c r="A44" s="2">
        <v>240</v>
      </c>
      <c r="B44" s="2">
        <v>14</v>
      </c>
      <c r="C44" s="2">
        <v>14</v>
      </c>
      <c r="D44" s="2">
        <v>3</v>
      </c>
      <c r="E44" s="26">
        <f t="shared" si="0"/>
        <v>35366.351999999999</v>
      </c>
      <c r="F44" s="26">
        <f t="shared" si="1"/>
        <v>35.366351999999999</v>
      </c>
      <c r="G44" s="26">
        <f t="shared" si="2"/>
        <v>1392.376062992126</v>
      </c>
      <c r="H44" s="26">
        <f t="shared" si="3"/>
        <v>116.03133858267717</v>
      </c>
      <c r="I44" s="26"/>
      <c r="K44" s="64">
        <f t="shared" si="4"/>
        <v>13.714285714285714</v>
      </c>
      <c r="L44" s="2"/>
      <c r="M44" s="2"/>
      <c r="N44" s="2"/>
      <c r="O44" s="2"/>
    </row>
    <row r="45" spans="1:15" ht="30" customHeight="1" x14ac:dyDescent="0.3">
      <c r="A45" s="2">
        <v>245</v>
      </c>
      <c r="B45" s="2">
        <v>14</v>
      </c>
      <c r="C45" s="2">
        <v>14</v>
      </c>
      <c r="D45" s="2">
        <v>3</v>
      </c>
      <c r="E45" s="26">
        <f t="shared" si="0"/>
        <v>36026.171999999999</v>
      </c>
      <c r="F45" s="26">
        <f t="shared" si="1"/>
        <v>36.026171999999995</v>
      </c>
      <c r="G45" s="26">
        <f t="shared" si="2"/>
        <v>1418.3532283464567</v>
      </c>
      <c r="H45" s="26">
        <f t="shared" si="3"/>
        <v>118.19610236220473</v>
      </c>
      <c r="I45" s="26"/>
      <c r="K45" s="64">
        <f t="shared" si="4"/>
        <v>14</v>
      </c>
      <c r="L45" s="2"/>
      <c r="M45" s="2"/>
      <c r="N45" s="2"/>
      <c r="O45" s="2"/>
    </row>
    <row r="46" spans="1:15" ht="30" customHeight="1" x14ac:dyDescent="0.3">
      <c r="A46" s="2">
        <v>250</v>
      </c>
      <c r="B46" s="2">
        <v>14</v>
      </c>
      <c r="C46" s="2">
        <v>14</v>
      </c>
      <c r="D46" s="2">
        <v>3</v>
      </c>
      <c r="E46" s="26">
        <f t="shared" si="0"/>
        <v>36685.991999999998</v>
      </c>
      <c r="F46" s="26">
        <f t="shared" si="1"/>
        <v>36.685991999999999</v>
      </c>
      <c r="G46" s="26">
        <f t="shared" si="2"/>
        <v>1444.3303937007875</v>
      </c>
      <c r="H46" s="26">
        <f t="shared" si="3"/>
        <v>120.36086614173229</v>
      </c>
      <c r="I46" s="26"/>
      <c r="K46" s="64">
        <f t="shared" si="4"/>
        <v>14.285714285714286</v>
      </c>
      <c r="L46" s="2"/>
      <c r="M46" s="2"/>
      <c r="N46" s="2"/>
      <c r="O46" s="2"/>
    </row>
    <row r="47" spans="1:15" ht="30" customHeight="1" x14ac:dyDescent="0.2"/>
    <row r="48" spans="1:15" ht="30" customHeight="1" x14ac:dyDescent="0.2"/>
    <row r="49" ht="30" customHeight="1" x14ac:dyDescent="0.2"/>
    <row r="50" ht="30" customHeight="1" x14ac:dyDescent="0.2"/>
    <row r="51" ht="30" customHeight="1" x14ac:dyDescent="0.2"/>
  </sheetData>
  <pageMargins left="0.7" right="0.7" top="0.75" bottom="0.75" header="0.3" footer="0.3"/>
  <pageSetup paperSize="9"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D9781-EDF9-5545-A0F6-A05AAAF5FFFB}">
  <dimension ref="A1:N51"/>
  <sheetViews>
    <sheetView zoomScale="96" zoomScaleNormal="96" workbookViewId="0">
      <selection activeCell="L17" sqref="L17"/>
    </sheetView>
  </sheetViews>
  <sheetFormatPr baseColWidth="10" defaultRowHeight="16" x14ac:dyDescent="0.2"/>
  <cols>
    <col min="1" max="1" width="11" bestFit="1" customWidth="1"/>
    <col min="2" max="2" width="12" customWidth="1"/>
    <col min="3" max="4" width="11" bestFit="1" customWidth="1"/>
    <col min="5" max="5" width="13.83203125" bestFit="1" customWidth="1"/>
    <col min="6" max="8" width="11" bestFit="1" customWidth="1"/>
    <col min="11" max="14" width="15.83203125" customWidth="1"/>
  </cols>
  <sheetData>
    <row r="1" spans="1:14" ht="30" customHeight="1" x14ac:dyDescent="0.2">
      <c r="A1" s="12" t="s">
        <v>85</v>
      </c>
    </row>
    <row r="2" spans="1:14" ht="30" customHeight="1" x14ac:dyDescent="0.2">
      <c r="A2" s="12"/>
      <c r="D2" s="65" t="s">
        <v>54</v>
      </c>
    </row>
    <row r="3" spans="1:14" s="15" customFormat="1" ht="60" customHeight="1" x14ac:dyDescent="0.2">
      <c r="A3" s="4" t="s">
        <v>50</v>
      </c>
      <c r="B3" s="4" t="s">
        <v>55</v>
      </c>
      <c r="C3" s="4" t="s">
        <v>52</v>
      </c>
      <c r="D3" s="4" t="s">
        <v>53</v>
      </c>
      <c r="E3" s="4" t="s">
        <v>0</v>
      </c>
      <c r="F3" s="4" t="s">
        <v>1</v>
      </c>
      <c r="G3" s="4" t="s">
        <v>2</v>
      </c>
      <c r="H3" s="4" t="s">
        <v>3</v>
      </c>
      <c r="K3" s="4" t="s">
        <v>56</v>
      </c>
    </row>
    <row r="4" spans="1:14" ht="30" customHeight="1" x14ac:dyDescent="0.3">
      <c r="A4" s="2">
        <v>30</v>
      </c>
      <c r="B4" s="2">
        <v>16</v>
      </c>
      <c r="C4" s="2">
        <v>2</v>
      </c>
      <c r="D4" s="2">
        <v>3</v>
      </c>
      <c r="E4" s="26">
        <f>3.142*(A4+(2*B4))*C4*D4</f>
        <v>1168.8240000000001</v>
      </c>
      <c r="F4" s="26">
        <f>E4/1000</f>
        <v>1.1688240000000001</v>
      </c>
      <c r="G4" s="26">
        <f>E4/25.4</f>
        <v>46.016692913385832</v>
      </c>
      <c r="H4" s="26">
        <f t="shared" ref="H4:H48" si="0">G4/12</f>
        <v>3.8347244094488193</v>
      </c>
      <c r="K4" s="64">
        <f>0.8*A4/B4</f>
        <v>1.5</v>
      </c>
      <c r="L4" s="2"/>
      <c r="M4" s="2"/>
      <c r="N4" s="2"/>
    </row>
    <row r="5" spans="1:14" ht="30" customHeight="1" x14ac:dyDescent="0.3">
      <c r="A5" s="2">
        <v>35</v>
      </c>
      <c r="B5" s="2">
        <v>16</v>
      </c>
      <c r="C5" s="2">
        <v>2</v>
      </c>
      <c r="D5" s="2">
        <v>3</v>
      </c>
      <c r="E5" s="26">
        <f t="shared" ref="E5:E48" si="1">3.142*(A5+(2*B5))*C5*D5</f>
        <v>1263.0839999999998</v>
      </c>
      <c r="F5" s="26">
        <f t="shared" ref="F5:F48" si="2">E5/1000</f>
        <v>1.2630839999999999</v>
      </c>
      <c r="G5" s="26">
        <f t="shared" ref="G5:G48" si="3">E5/25.4</f>
        <v>49.727716535433068</v>
      </c>
      <c r="H5" s="26">
        <f>G5/12</f>
        <v>4.1439763779527556</v>
      </c>
      <c r="K5" s="64">
        <f t="shared" ref="K5:K48" si="4">0.8*A5/B5</f>
        <v>1.75</v>
      </c>
      <c r="L5" s="2"/>
      <c r="M5" s="2"/>
      <c r="N5" s="2"/>
    </row>
    <row r="6" spans="1:14" ht="30" customHeight="1" x14ac:dyDescent="0.3">
      <c r="A6" s="2">
        <v>40</v>
      </c>
      <c r="B6" s="2">
        <v>16</v>
      </c>
      <c r="C6" s="2">
        <v>2</v>
      </c>
      <c r="D6" s="2">
        <v>3</v>
      </c>
      <c r="E6" s="26">
        <f t="shared" si="1"/>
        <v>1357.3440000000001</v>
      </c>
      <c r="F6" s="26">
        <f t="shared" si="2"/>
        <v>1.3573440000000001</v>
      </c>
      <c r="G6" s="26">
        <f t="shared" si="3"/>
        <v>53.438740157480318</v>
      </c>
      <c r="H6" s="26">
        <f t="shared" si="0"/>
        <v>4.4532283464566929</v>
      </c>
      <c r="K6" s="64">
        <f t="shared" si="4"/>
        <v>2</v>
      </c>
      <c r="L6" s="2"/>
      <c r="M6" s="2"/>
      <c r="N6" s="2"/>
    </row>
    <row r="7" spans="1:14" ht="30" customHeight="1" x14ac:dyDescent="0.3">
      <c r="A7" s="2">
        <v>45</v>
      </c>
      <c r="B7" s="2">
        <v>16</v>
      </c>
      <c r="C7" s="2">
        <v>2</v>
      </c>
      <c r="D7" s="2">
        <v>3</v>
      </c>
      <c r="E7" s="26">
        <f t="shared" si="1"/>
        <v>1451.604</v>
      </c>
      <c r="F7" s="26">
        <f t="shared" si="2"/>
        <v>1.4516040000000001</v>
      </c>
      <c r="G7" s="26">
        <f t="shared" si="3"/>
        <v>57.149763779527561</v>
      </c>
      <c r="H7" s="26">
        <f t="shared" si="0"/>
        <v>4.7624803149606301</v>
      </c>
      <c r="K7" s="64">
        <f t="shared" si="4"/>
        <v>2.25</v>
      </c>
      <c r="L7" s="2"/>
      <c r="M7" s="2"/>
      <c r="N7" s="2"/>
    </row>
    <row r="8" spans="1:14" ht="30" customHeight="1" x14ac:dyDescent="0.3">
      <c r="A8" s="2">
        <v>50</v>
      </c>
      <c r="B8" s="2">
        <v>16</v>
      </c>
      <c r="C8" s="2">
        <v>3</v>
      </c>
      <c r="D8" s="2">
        <v>3</v>
      </c>
      <c r="E8" s="26">
        <f t="shared" si="1"/>
        <v>2318.7960000000003</v>
      </c>
      <c r="F8" s="26">
        <f t="shared" si="2"/>
        <v>2.3187960000000003</v>
      </c>
      <c r="G8" s="26">
        <f t="shared" si="3"/>
        <v>91.291181102362216</v>
      </c>
      <c r="H8" s="26">
        <f t="shared" si="0"/>
        <v>7.6075984251968514</v>
      </c>
      <c r="K8" s="64">
        <f t="shared" si="4"/>
        <v>2.5</v>
      </c>
      <c r="L8" s="2"/>
      <c r="M8" s="2"/>
      <c r="N8" s="2"/>
    </row>
    <row r="9" spans="1:14" ht="30" customHeight="1" x14ac:dyDescent="0.3">
      <c r="A9" s="2">
        <v>55</v>
      </c>
      <c r="B9" s="2">
        <v>16</v>
      </c>
      <c r="C9" s="2">
        <v>3</v>
      </c>
      <c r="D9" s="2">
        <v>3</v>
      </c>
      <c r="E9" s="26">
        <f t="shared" si="1"/>
        <v>2460.1859999999997</v>
      </c>
      <c r="F9" s="26">
        <f t="shared" si="2"/>
        <v>2.4601859999999998</v>
      </c>
      <c r="G9" s="26">
        <f t="shared" si="3"/>
        <v>96.85771653543307</v>
      </c>
      <c r="H9" s="26">
        <f t="shared" si="0"/>
        <v>8.0714763779527559</v>
      </c>
      <c r="K9" s="64">
        <f t="shared" si="4"/>
        <v>2.75</v>
      </c>
      <c r="L9" s="2"/>
      <c r="M9" s="2"/>
      <c r="N9" s="2"/>
    </row>
    <row r="10" spans="1:14" ht="30" customHeight="1" x14ac:dyDescent="0.3">
      <c r="A10" s="2">
        <v>60</v>
      </c>
      <c r="B10" s="2">
        <v>16</v>
      </c>
      <c r="C10" s="2">
        <v>3</v>
      </c>
      <c r="D10" s="2">
        <v>3</v>
      </c>
      <c r="E10" s="26">
        <f t="shared" si="1"/>
        <v>2601.5759999999996</v>
      </c>
      <c r="F10" s="26">
        <f t="shared" si="2"/>
        <v>2.6015759999999997</v>
      </c>
      <c r="G10" s="26">
        <f t="shared" si="3"/>
        <v>102.42425196850392</v>
      </c>
      <c r="H10" s="26">
        <f t="shared" si="0"/>
        <v>8.5353543307086603</v>
      </c>
      <c r="K10" s="64">
        <f t="shared" si="4"/>
        <v>3</v>
      </c>
      <c r="L10" s="2"/>
      <c r="M10" s="2"/>
      <c r="N10" s="2"/>
    </row>
    <row r="11" spans="1:14" ht="30" customHeight="1" x14ac:dyDescent="0.3">
      <c r="A11" s="2">
        <v>65</v>
      </c>
      <c r="B11" s="2">
        <v>16</v>
      </c>
      <c r="C11" s="2">
        <v>3</v>
      </c>
      <c r="D11" s="2">
        <v>3</v>
      </c>
      <c r="E11" s="26">
        <f t="shared" si="1"/>
        <v>2742.9659999999999</v>
      </c>
      <c r="F11" s="26">
        <f t="shared" si="2"/>
        <v>2.742966</v>
      </c>
      <c r="G11" s="26">
        <f t="shared" si="3"/>
        <v>107.99078740157481</v>
      </c>
      <c r="H11" s="26">
        <f t="shared" si="0"/>
        <v>8.9992322834645666</v>
      </c>
      <c r="K11" s="64">
        <f t="shared" si="4"/>
        <v>3.25</v>
      </c>
      <c r="L11" s="2"/>
      <c r="M11" s="2"/>
      <c r="N11" s="2"/>
    </row>
    <row r="12" spans="1:14" ht="30" customHeight="1" x14ac:dyDescent="0.3">
      <c r="A12" s="2">
        <v>70</v>
      </c>
      <c r="B12" s="2">
        <v>16</v>
      </c>
      <c r="C12" s="2">
        <v>4</v>
      </c>
      <c r="D12" s="2">
        <v>3</v>
      </c>
      <c r="E12" s="26">
        <f t="shared" si="1"/>
        <v>3845.808</v>
      </c>
      <c r="F12" s="26">
        <f t="shared" si="2"/>
        <v>3.8458079999999999</v>
      </c>
      <c r="G12" s="26">
        <f t="shared" si="3"/>
        <v>151.40976377952757</v>
      </c>
      <c r="H12" s="26">
        <f t="shared" si="0"/>
        <v>12.61748031496063</v>
      </c>
      <c r="K12" s="64">
        <f t="shared" si="4"/>
        <v>3.5</v>
      </c>
      <c r="L12" s="2"/>
      <c r="M12" s="2"/>
      <c r="N12" s="2"/>
    </row>
    <row r="13" spans="1:14" ht="30" customHeight="1" x14ac:dyDescent="0.3">
      <c r="A13" s="2">
        <v>75</v>
      </c>
      <c r="B13" s="2">
        <v>16</v>
      </c>
      <c r="C13" s="2">
        <v>4</v>
      </c>
      <c r="D13" s="2">
        <v>3</v>
      </c>
      <c r="E13" s="26">
        <f t="shared" si="1"/>
        <v>4034.3280000000004</v>
      </c>
      <c r="F13" s="26">
        <f t="shared" si="2"/>
        <v>4.0343280000000004</v>
      </c>
      <c r="G13" s="26">
        <f t="shared" si="3"/>
        <v>158.83181102362207</v>
      </c>
      <c r="H13" s="26">
        <f t="shared" si="0"/>
        <v>13.235984251968505</v>
      </c>
      <c r="K13" s="64">
        <f t="shared" si="4"/>
        <v>3.75</v>
      </c>
      <c r="L13" s="2"/>
      <c r="M13" s="2"/>
      <c r="N13" s="2"/>
    </row>
    <row r="14" spans="1:14" ht="30" customHeight="1" x14ac:dyDescent="0.3">
      <c r="A14" s="2">
        <v>80</v>
      </c>
      <c r="B14" s="2">
        <v>16</v>
      </c>
      <c r="C14" s="2">
        <v>4</v>
      </c>
      <c r="D14" s="2">
        <v>3</v>
      </c>
      <c r="E14" s="26">
        <f t="shared" si="1"/>
        <v>4222.848</v>
      </c>
      <c r="F14" s="26">
        <f t="shared" si="2"/>
        <v>4.2228479999999999</v>
      </c>
      <c r="G14" s="26">
        <f t="shared" si="3"/>
        <v>166.25385826771654</v>
      </c>
      <c r="H14" s="26">
        <f t="shared" si="0"/>
        <v>13.854488188976378</v>
      </c>
      <c r="K14" s="64">
        <f t="shared" si="4"/>
        <v>4</v>
      </c>
      <c r="L14" s="2"/>
      <c r="M14" s="2"/>
      <c r="N14" s="2"/>
    </row>
    <row r="15" spans="1:14" ht="30" customHeight="1" x14ac:dyDescent="0.3">
      <c r="A15" s="2">
        <v>85</v>
      </c>
      <c r="B15" s="2">
        <v>16</v>
      </c>
      <c r="C15" s="2">
        <v>4</v>
      </c>
      <c r="D15" s="2">
        <v>3</v>
      </c>
      <c r="E15" s="26">
        <f t="shared" si="1"/>
        <v>4411.3679999999995</v>
      </c>
      <c r="F15" s="26">
        <f t="shared" si="2"/>
        <v>4.4113679999999995</v>
      </c>
      <c r="G15" s="26">
        <f t="shared" si="3"/>
        <v>173.67590551181101</v>
      </c>
      <c r="H15" s="26">
        <f t="shared" si="0"/>
        <v>14.47299212598425</v>
      </c>
      <c r="K15" s="64">
        <f t="shared" si="4"/>
        <v>4.25</v>
      </c>
      <c r="L15" s="2"/>
      <c r="M15" s="2"/>
      <c r="N15" s="2"/>
    </row>
    <row r="16" spans="1:14" ht="30" customHeight="1" x14ac:dyDescent="0.3">
      <c r="A16" s="2">
        <v>90</v>
      </c>
      <c r="B16" s="2">
        <v>16</v>
      </c>
      <c r="C16" s="2">
        <v>5</v>
      </c>
      <c r="D16" s="2">
        <v>3</v>
      </c>
      <c r="E16" s="26">
        <f t="shared" si="1"/>
        <v>5749.8600000000006</v>
      </c>
      <c r="F16" s="26">
        <f t="shared" si="2"/>
        <v>5.7498600000000009</v>
      </c>
      <c r="G16" s="26">
        <f t="shared" si="3"/>
        <v>226.37244094488193</v>
      </c>
      <c r="H16" s="26">
        <f t="shared" si="0"/>
        <v>18.864370078740162</v>
      </c>
      <c r="K16" s="64">
        <f t="shared" si="4"/>
        <v>4.5</v>
      </c>
      <c r="L16" s="2"/>
      <c r="M16" s="2"/>
      <c r="N16" s="2"/>
    </row>
    <row r="17" spans="1:14" ht="30" customHeight="1" x14ac:dyDescent="0.3">
      <c r="A17" s="2">
        <v>95</v>
      </c>
      <c r="B17" s="2">
        <v>16</v>
      </c>
      <c r="C17" s="2">
        <v>5</v>
      </c>
      <c r="D17" s="2">
        <v>3</v>
      </c>
      <c r="E17" s="26">
        <f t="shared" si="1"/>
        <v>5985.51</v>
      </c>
      <c r="F17" s="26">
        <f t="shared" si="2"/>
        <v>5.9855100000000006</v>
      </c>
      <c r="G17" s="26">
        <f t="shared" si="3"/>
        <v>235.65000000000003</v>
      </c>
      <c r="H17" s="26">
        <f t="shared" si="0"/>
        <v>19.637500000000003</v>
      </c>
      <c r="K17" s="64">
        <f t="shared" si="4"/>
        <v>4.75</v>
      </c>
      <c r="L17" s="2"/>
      <c r="M17" s="2"/>
      <c r="N17" s="2"/>
    </row>
    <row r="18" spans="1:14" ht="30" customHeight="1" x14ac:dyDescent="0.3">
      <c r="A18" s="2">
        <v>100</v>
      </c>
      <c r="B18" s="2">
        <v>16</v>
      </c>
      <c r="C18" s="2">
        <v>5</v>
      </c>
      <c r="D18" s="2">
        <v>3</v>
      </c>
      <c r="E18" s="26">
        <f t="shared" si="1"/>
        <v>6221.16</v>
      </c>
      <c r="F18" s="26">
        <f t="shared" si="2"/>
        <v>6.2211600000000002</v>
      </c>
      <c r="G18" s="26">
        <f t="shared" si="3"/>
        <v>244.92755905511811</v>
      </c>
      <c r="H18" s="26">
        <f t="shared" si="0"/>
        <v>20.410629921259844</v>
      </c>
      <c r="K18" s="64">
        <f t="shared" si="4"/>
        <v>5</v>
      </c>
      <c r="L18" s="2"/>
      <c r="M18" s="2"/>
      <c r="N18" s="2"/>
    </row>
    <row r="19" spans="1:14" ht="30" customHeight="1" x14ac:dyDescent="0.3">
      <c r="A19" s="2">
        <v>105</v>
      </c>
      <c r="B19" s="2">
        <v>16</v>
      </c>
      <c r="C19" s="2">
        <v>5</v>
      </c>
      <c r="D19" s="2">
        <v>3</v>
      </c>
      <c r="E19" s="26">
        <f t="shared" si="1"/>
        <v>6456.8099999999995</v>
      </c>
      <c r="F19" s="26">
        <f t="shared" si="2"/>
        <v>6.4568099999999991</v>
      </c>
      <c r="G19" s="26">
        <f t="shared" si="3"/>
        <v>254.20511811023621</v>
      </c>
      <c r="H19" s="26">
        <f t="shared" si="0"/>
        <v>21.183759842519684</v>
      </c>
      <c r="K19" s="64">
        <f t="shared" si="4"/>
        <v>5.25</v>
      </c>
      <c r="L19" s="2"/>
      <c r="M19" s="2"/>
      <c r="N19" s="2"/>
    </row>
    <row r="20" spans="1:14" ht="30" customHeight="1" x14ac:dyDescent="0.3">
      <c r="A20" s="2">
        <v>110</v>
      </c>
      <c r="B20" s="2">
        <v>16</v>
      </c>
      <c r="C20" s="2">
        <v>6</v>
      </c>
      <c r="D20" s="2">
        <v>3</v>
      </c>
      <c r="E20" s="26">
        <f t="shared" si="1"/>
        <v>8030.9519999999993</v>
      </c>
      <c r="F20" s="26">
        <f t="shared" si="2"/>
        <v>8.0309519999999992</v>
      </c>
      <c r="G20" s="26">
        <f t="shared" si="3"/>
        <v>316.17921259842518</v>
      </c>
      <c r="H20" s="26">
        <f t="shared" si="0"/>
        <v>26.348267716535432</v>
      </c>
      <c r="K20" s="64">
        <f t="shared" si="4"/>
        <v>5.5</v>
      </c>
      <c r="L20" s="2"/>
      <c r="M20" s="2"/>
      <c r="N20" s="2"/>
    </row>
    <row r="21" spans="1:14" ht="30" customHeight="1" x14ac:dyDescent="0.3">
      <c r="A21" s="2">
        <v>115</v>
      </c>
      <c r="B21" s="2">
        <v>16</v>
      </c>
      <c r="C21" s="2">
        <v>6</v>
      </c>
      <c r="D21" s="2">
        <v>3</v>
      </c>
      <c r="E21" s="26">
        <f t="shared" si="1"/>
        <v>8313.732</v>
      </c>
      <c r="F21" s="26">
        <f t="shared" si="2"/>
        <v>8.3137319999999999</v>
      </c>
      <c r="G21" s="26">
        <f t="shared" si="3"/>
        <v>327.31228346456697</v>
      </c>
      <c r="H21" s="26">
        <f t="shared" si="0"/>
        <v>27.276023622047248</v>
      </c>
      <c r="K21" s="64">
        <f t="shared" si="4"/>
        <v>5.75</v>
      </c>
      <c r="L21" s="2"/>
      <c r="M21" s="2"/>
      <c r="N21" s="2"/>
    </row>
    <row r="22" spans="1:14" ht="30" customHeight="1" x14ac:dyDescent="0.3">
      <c r="A22" s="2">
        <v>120</v>
      </c>
      <c r="B22" s="2">
        <v>16</v>
      </c>
      <c r="C22" s="2">
        <v>6</v>
      </c>
      <c r="D22" s="2">
        <v>3</v>
      </c>
      <c r="E22" s="26">
        <f t="shared" si="1"/>
        <v>8596.5119999999988</v>
      </c>
      <c r="F22" s="26">
        <f t="shared" si="2"/>
        <v>8.5965119999999988</v>
      </c>
      <c r="G22" s="26">
        <f t="shared" si="3"/>
        <v>338.44535433070865</v>
      </c>
      <c r="H22" s="26">
        <f t="shared" si="0"/>
        <v>28.203779527559053</v>
      </c>
      <c r="K22" s="64">
        <f t="shared" si="4"/>
        <v>6</v>
      </c>
      <c r="L22" s="2"/>
      <c r="M22" s="2"/>
      <c r="N22" s="2"/>
    </row>
    <row r="23" spans="1:14" ht="30" customHeight="1" x14ac:dyDescent="0.3">
      <c r="A23" s="2">
        <v>125</v>
      </c>
      <c r="B23" s="2">
        <v>16</v>
      </c>
      <c r="C23" s="2">
        <v>6</v>
      </c>
      <c r="D23" s="2">
        <v>3</v>
      </c>
      <c r="E23" s="26">
        <f t="shared" si="1"/>
        <v>8879.2920000000013</v>
      </c>
      <c r="F23" s="26">
        <f t="shared" si="2"/>
        <v>8.8792920000000013</v>
      </c>
      <c r="G23" s="26">
        <f t="shared" si="3"/>
        <v>349.57842519685045</v>
      </c>
      <c r="H23" s="26">
        <f t="shared" si="0"/>
        <v>29.131535433070869</v>
      </c>
      <c r="K23" s="64">
        <f t="shared" si="4"/>
        <v>6.25</v>
      </c>
      <c r="L23" s="2"/>
      <c r="M23" s="2"/>
      <c r="N23" s="2"/>
    </row>
    <row r="24" spans="1:14" ht="30" customHeight="1" x14ac:dyDescent="0.3">
      <c r="A24" s="2">
        <v>130</v>
      </c>
      <c r="B24" s="2">
        <v>16</v>
      </c>
      <c r="C24" s="2">
        <v>7</v>
      </c>
      <c r="D24" s="2">
        <v>3</v>
      </c>
      <c r="E24" s="26">
        <f t="shared" si="1"/>
        <v>10689.083999999999</v>
      </c>
      <c r="F24" s="26">
        <f t="shared" si="2"/>
        <v>10.689083999999999</v>
      </c>
      <c r="G24" s="26">
        <f t="shared" si="3"/>
        <v>420.83007874015749</v>
      </c>
      <c r="H24" s="26">
        <f t="shared" si="0"/>
        <v>35.069173228346457</v>
      </c>
      <c r="K24" s="64">
        <f t="shared" si="4"/>
        <v>6.5</v>
      </c>
      <c r="L24" s="2"/>
      <c r="M24" s="2"/>
      <c r="N24" s="2"/>
    </row>
    <row r="25" spans="1:14" ht="30" customHeight="1" x14ac:dyDescent="0.3">
      <c r="A25" s="2">
        <v>135</v>
      </c>
      <c r="B25" s="2">
        <v>16</v>
      </c>
      <c r="C25" s="2">
        <v>7</v>
      </c>
      <c r="D25" s="2">
        <v>3</v>
      </c>
      <c r="E25" s="26">
        <f t="shared" si="1"/>
        <v>11018.993999999999</v>
      </c>
      <c r="F25" s="26">
        <f t="shared" si="2"/>
        <v>11.018993999999999</v>
      </c>
      <c r="G25" s="26">
        <f t="shared" si="3"/>
        <v>433.8186614173228</v>
      </c>
      <c r="H25" s="26">
        <f t="shared" si="0"/>
        <v>36.151555118110231</v>
      </c>
      <c r="K25" s="64">
        <f t="shared" si="4"/>
        <v>6.75</v>
      </c>
      <c r="L25" s="2"/>
      <c r="M25" s="2"/>
      <c r="N25" s="2"/>
    </row>
    <row r="26" spans="1:14" ht="30" customHeight="1" x14ac:dyDescent="0.3">
      <c r="A26" s="2">
        <v>140</v>
      </c>
      <c r="B26" s="2">
        <v>16</v>
      </c>
      <c r="C26" s="2">
        <v>7</v>
      </c>
      <c r="D26" s="2">
        <v>3</v>
      </c>
      <c r="E26" s="26">
        <f t="shared" si="1"/>
        <v>11348.903999999999</v>
      </c>
      <c r="F26" s="26">
        <f t="shared" si="2"/>
        <v>11.348903999999999</v>
      </c>
      <c r="G26" s="26">
        <f t="shared" si="3"/>
        <v>446.80724409448817</v>
      </c>
      <c r="H26" s="26">
        <f t="shared" si="0"/>
        <v>37.233937007874012</v>
      </c>
      <c r="K26" s="64">
        <f t="shared" si="4"/>
        <v>7</v>
      </c>
      <c r="L26" s="2"/>
      <c r="M26" s="2"/>
      <c r="N26" s="2"/>
    </row>
    <row r="27" spans="1:14" ht="30" customHeight="1" x14ac:dyDescent="0.3">
      <c r="A27" s="2">
        <v>145</v>
      </c>
      <c r="B27" s="2">
        <v>16</v>
      </c>
      <c r="C27" s="2">
        <v>7</v>
      </c>
      <c r="D27" s="2">
        <v>3</v>
      </c>
      <c r="E27" s="26">
        <f t="shared" si="1"/>
        <v>11678.814</v>
      </c>
      <c r="F27" s="26">
        <f t="shared" si="2"/>
        <v>11.678814000000001</v>
      </c>
      <c r="G27" s="26">
        <f t="shared" si="3"/>
        <v>459.79582677165359</v>
      </c>
      <c r="H27" s="26">
        <f t="shared" si="0"/>
        <v>38.3163188976378</v>
      </c>
      <c r="K27" s="64">
        <f t="shared" si="4"/>
        <v>7.25</v>
      </c>
      <c r="L27" s="2"/>
      <c r="M27" s="2"/>
      <c r="N27" s="2"/>
    </row>
    <row r="28" spans="1:14" ht="30" customHeight="1" x14ac:dyDescent="0.3">
      <c r="A28" s="2">
        <v>150</v>
      </c>
      <c r="B28" s="2">
        <v>16</v>
      </c>
      <c r="C28" s="2">
        <v>8</v>
      </c>
      <c r="D28" s="2">
        <v>3</v>
      </c>
      <c r="E28" s="26">
        <f t="shared" si="1"/>
        <v>13724.255999999998</v>
      </c>
      <c r="F28" s="26">
        <f t="shared" si="2"/>
        <v>13.724255999999997</v>
      </c>
      <c r="G28" s="26">
        <f t="shared" si="3"/>
        <v>540.32503937007868</v>
      </c>
      <c r="H28" s="26">
        <f t="shared" si="0"/>
        <v>45.027086614173221</v>
      </c>
      <c r="K28" s="64">
        <f t="shared" si="4"/>
        <v>7.5</v>
      </c>
      <c r="L28" s="2"/>
      <c r="M28" s="2"/>
      <c r="N28" s="2"/>
    </row>
    <row r="29" spans="1:14" ht="30" customHeight="1" x14ac:dyDescent="0.3">
      <c r="A29" s="2">
        <v>155</v>
      </c>
      <c r="B29" s="2">
        <v>16</v>
      </c>
      <c r="C29" s="2">
        <v>8</v>
      </c>
      <c r="D29" s="2">
        <v>3</v>
      </c>
      <c r="E29" s="26">
        <f t="shared" si="1"/>
        <v>14101.295999999998</v>
      </c>
      <c r="F29" s="26">
        <f t="shared" si="2"/>
        <v>14.101295999999998</v>
      </c>
      <c r="G29" s="26">
        <f t="shared" si="3"/>
        <v>555.16913385826774</v>
      </c>
      <c r="H29" s="26">
        <f t="shared" si="0"/>
        <v>46.264094488188981</v>
      </c>
      <c r="K29" s="64">
        <f t="shared" si="4"/>
        <v>7.75</v>
      </c>
      <c r="L29" s="2"/>
      <c r="M29" s="2"/>
      <c r="N29" s="2"/>
    </row>
    <row r="30" spans="1:14" ht="30" customHeight="1" x14ac:dyDescent="0.3">
      <c r="A30" s="2">
        <v>160</v>
      </c>
      <c r="B30" s="2">
        <v>16</v>
      </c>
      <c r="C30" s="2">
        <v>8</v>
      </c>
      <c r="D30" s="2">
        <v>3</v>
      </c>
      <c r="E30" s="26">
        <f t="shared" si="1"/>
        <v>14478.335999999999</v>
      </c>
      <c r="F30" s="26">
        <f t="shared" si="2"/>
        <v>14.478335999999999</v>
      </c>
      <c r="G30" s="26">
        <f t="shared" si="3"/>
        <v>570.01322834645669</v>
      </c>
      <c r="H30" s="26">
        <f t="shared" si="0"/>
        <v>47.501102362204726</v>
      </c>
      <c r="K30" s="64">
        <f t="shared" si="4"/>
        <v>8</v>
      </c>
      <c r="L30" s="2"/>
      <c r="M30" s="2"/>
      <c r="N30" s="2"/>
    </row>
    <row r="31" spans="1:14" ht="30" customHeight="1" x14ac:dyDescent="0.3">
      <c r="A31" s="2">
        <v>165</v>
      </c>
      <c r="B31" s="2">
        <v>16</v>
      </c>
      <c r="C31" s="2">
        <v>8</v>
      </c>
      <c r="D31" s="2">
        <v>3</v>
      </c>
      <c r="E31" s="26">
        <f t="shared" si="1"/>
        <v>14855.375999999998</v>
      </c>
      <c r="F31" s="26">
        <f t="shared" si="2"/>
        <v>14.855375999999998</v>
      </c>
      <c r="G31" s="26">
        <f t="shared" si="3"/>
        <v>584.85732283464563</v>
      </c>
      <c r="H31" s="26">
        <f t="shared" si="0"/>
        <v>48.738110236220471</v>
      </c>
      <c r="K31" s="64">
        <f t="shared" si="4"/>
        <v>8.25</v>
      </c>
      <c r="L31" s="2"/>
      <c r="M31" s="2"/>
      <c r="N31" s="2"/>
    </row>
    <row r="32" spans="1:14" ht="30" customHeight="1" x14ac:dyDescent="0.3">
      <c r="A32" s="2">
        <v>170</v>
      </c>
      <c r="B32" s="2">
        <v>16</v>
      </c>
      <c r="C32" s="2">
        <v>9</v>
      </c>
      <c r="D32" s="2">
        <v>3</v>
      </c>
      <c r="E32" s="26">
        <f t="shared" si="1"/>
        <v>17136.468000000001</v>
      </c>
      <c r="F32" s="26">
        <f t="shared" si="2"/>
        <v>17.136468000000001</v>
      </c>
      <c r="G32" s="26">
        <f t="shared" si="3"/>
        <v>674.66409448818899</v>
      </c>
      <c r="H32" s="26">
        <f t="shared" si="0"/>
        <v>56.222007874015752</v>
      </c>
      <c r="K32" s="64">
        <f t="shared" si="4"/>
        <v>8.5</v>
      </c>
      <c r="L32" s="2"/>
      <c r="M32" s="2"/>
      <c r="N32" s="2"/>
    </row>
    <row r="33" spans="1:14" ht="30" customHeight="1" x14ac:dyDescent="0.3">
      <c r="A33" s="2">
        <v>175</v>
      </c>
      <c r="B33" s="2">
        <v>16</v>
      </c>
      <c r="C33" s="2">
        <v>9</v>
      </c>
      <c r="D33" s="2">
        <v>3</v>
      </c>
      <c r="E33" s="26">
        <f t="shared" si="1"/>
        <v>17560.637999999999</v>
      </c>
      <c r="F33" s="26">
        <f t="shared" si="2"/>
        <v>17.560637999999997</v>
      </c>
      <c r="G33" s="26">
        <f t="shared" si="3"/>
        <v>691.36370078740163</v>
      </c>
      <c r="H33" s="26">
        <f t="shared" si="0"/>
        <v>57.613641732283469</v>
      </c>
      <c r="K33" s="64">
        <f t="shared" si="4"/>
        <v>8.75</v>
      </c>
      <c r="L33" s="2"/>
      <c r="M33" s="2"/>
      <c r="N33" s="2"/>
    </row>
    <row r="34" spans="1:14" ht="30" customHeight="1" x14ac:dyDescent="0.3">
      <c r="A34" s="2">
        <v>180</v>
      </c>
      <c r="B34" s="2">
        <v>16</v>
      </c>
      <c r="C34" s="2">
        <v>9</v>
      </c>
      <c r="D34" s="2">
        <v>3</v>
      </c>
      <c r="E34" s="26">
        <f t="shared" si="1"/>
        <v>17984.807999999997</v>
      </c>
      <c r="F34" s="26">
        <f t="shared" si="2"/>
        <v>17.984807999999997</v>
      </c>
      <c r="G34" s="26">
        <f t="shared" si="3"/>
        <v>708.06330708661415</v>
      </c>
      <c r="H34" s="26">
        <f t="shared" si="0"/>
        <v>59.005275590551179</v>
      </c>
      <c r="K34" s="64">
        <f t="shared" si="4"/>
        <v>9</v>
      </c>
      <c r="L34" s="2"/>
      <c r="M34" s="2"/>
      <c r="N34" s="2"/>
    </row>
    <row r="35" spans="1:14" ht="30" customHeight="1" x14ac:dyDescent="0.3">
      <c r="A35" s="2">
        <v>185</v>
      </c>
      <c r="B35" s="2">
        <v>16</v>
      </c>
      <c r="C35" s="2">
        <v>9</v>
      </c>
      <c r="D35" s="2">
        <v>3</v>
      </c>
      <c r="E35" s="26">
        <f t="shared" si="1"/>
        <v>18408.977999999999</v>
      </c>
      <c r="F35" s="26">
        <f t="shared" si="2"/>
        <v>18.408977999999998</v>
      </c>
      <c r="G35" s="26">
        <f t="shared" si="3"/>
        <v>724.76291338582678</v>
      </c>
      <c r="H35" s="26">
        <f t="shared" si="0"/>
        <v>60.396909448818896</v>
      </c>
      <c r="K35" s="64">
        <f t="shared" si="4"/>
        <v>9.25</v>
      </c>
      <c r="L35" s="2"/>
      <c r="M35" s="2"/>
      <c r="N35" s="2"/>
    </row>
    <row r="36" spans="1:14" ht="30" customHeight="1" x14ac:dyDescent="0.3">
      <c r="A36" s="2">
        <v>190</v>
      </c>
      <c r="B36" s="2">
        <v>16</v>
      </c>
      <c r="C36" s="2">
        <v>10</v>
      </c>
      <c r="D36" s="2">
        <v>3</v>
      </c>
      <c r="E36" s="26">
        <f t="shared" si="1"/>
        <v>20925.72</v>
      </c>
      <c r="F36" s="26">
        <f t="shared" si="2"/>
        <v>20.925720000000002</v>
      </c>
      <c r="G36" s="26">
        <f t="shared" si="3"/>
        <v>823.84724409448825</v>
      </c>
      <c r="H36" s="26">
        <f t="shared" si="0"/>
        <v>68.653937007874021</v>
      </c>
      <c r="K36" s="64">
        <f t="shared" si="4"/>
        <v>9.5</v>
      </c>
      <c r="L36" s="2"/>
      <c r="M36" s="2"/>
      <c r="N36" s="2"/>
    </row>
    <row r="37" spans="1:14" ht="30" customHeight="1" x14ac:dyDescent="0.3">
      <c r="A37" s="2">
        <v>195</v>
      </c>
      <c r="B37" s="2">
        <v>16</v>
      </c>
      <c r="C37" s="2">
        <v>10</v>
      </c>
      <c r="D37" s="2">
        <v>3</v>
      </c>
      <c r="E37" s="26">
        <f t="shared" si="1"/>
        <v>21397.019999999997</v>
      </c>
      <c r="F37" s="26">
        <f t="shared" si="2"/>
        <v>21.397019999999998</v>
      </c>
      <c r="G37" s="26">
        <f t="shared" si="3"/>
        <v>842.40236220472434</v>
      </c>
      <c r="H37" s="26">
        <f t="shared" si="0"/>
        <v>70.200196850393695</v>
      </c>
      <c r="K37" s="64">
        <f t="shared" si="4"/>
        <v>9.75</v>
      </c>
      <c r="L37" s="2"/>
      <c r="M37" s="2"/>
      <c r="N37" s="2"/>
    </row>
    <row r="38" spans="1:14" ht="30" customHeight="1" x14ac:dyDescent="0.3">
      <c r="A38" s="2">
        <v>200</v>
      </c>
      <c r="B38" s="2">
        <v>16</v>
      </c>
      <c r="C38" s="2">
        <v>10</v>
      </c>
      <c r="D38" s="2">
        <v>3</v>
      </c>
      <c r="E38" s="26">
        <f t="shared" si="1"/>
        <v>21868.32</v>
      </c>
      <c r="F38" s="26">
        <f t="shared" si="2"/>
        <v>21.868320000000001</v>
      </c>
      <c r="G38" s="26">
        <f t="shared" si="3"/>
        <v>860.95748031496066</v>
      </c>
      <c r="H38" s="26">
        <f t="shared" si="0"/>
        <v>71.746456692913384</v>
      </c>
      <c r="K38" s="64">
        <f t="shared" si="4"/>
        <v>10</v>
      </c>
      <c r="L38" s="2"/>
      <c r="M38" s="2"/>
      <c r="N38" s="2"/>
    </row>
    <row r="39" spans="1:14" ht="30" customHeight="1" x14ac:dyDescent="0.3">
      <c r="A39" s="2">
        <v>205</v>
      </c>
      <c r="B39" s="2">
        <v>16</v>
      </c>
      <c r="C39" s="2">
        <v>10</v>
      </c>
      <c r="D39" s="2">
        <v>3</v>
      </c>
      <c r="E39" s="26">
        <f t="shared" si="1"/>
        <v>22339.62</v>
      </c>
      <c r="F39" s="26">
        <f t="shared" si="2"/>
        <v>22.33962</v>
      </c>
      <c r="G39" s="26">
        <f t="shared" si="3"/>
        <v>879.51259842519687</v>
      </c>
      <c r="H39" s="26">
        <f t="shared" si="0"/>
        <v>73.292716535433073</v>
      </c>
      <c r="K39" s="64">
        <f t="shared" si="4"/>
        <v>10.25</v>
      </c>
      <c r="L39" s="2"/>
      <c r="M39" s="2"/>
      <c r="N39" s="2"/>
    </row>
    <row r="40" spans="1:14" ht="30" customHeight="1" x14ac:dyDescent="0.3">
      <c r="A40" s="2">
        <v>210</v>
      </c>
      <c r="B40" s="2">
        <v>16</v>
      </c>
      <c r="C40" s="2">
        <v>11</v>
      </c>
      <c r="D40" s="2">
        <v>3</v>
      </c>
      <c r="E40" s="26">
        <f t="shared" si="1"/>
        <v>25092.012000000002</v>
      </c>
      <c r="F40" s="26">
        <f t="shared" si="2"/>
        <v>25.092012000000004</v>
      </c>
      <c r="G40" s="26">
        <f t="shared" si="3"/>
        <v>987.87448818897656</v>
      </c>
      <c r="H40" s="26">
        <f t="shared" si="0"/>
        <v>82.322874015748042</v>
      </c>
      <c r="K40" s="64">
        <f t="shared" si="4"/>
        <v>10.5</v>
      </c>
      <c r="L40" s="2"/>
      <c r="M40" s="2"/>
      <c r="N40" s="2"/>
    </row>
    <row r="41" spans="1:14" ht="30" customHeight="1" x14ac:dyDescent="0.3">
      <c r="A41" s="2">
        <v>215</v>
      </c>
      <c r="B41" s="2">
        <v>16</v>
      </c>
      <c r="C41" s="2">
        <v>11</v>
      </c>
      <c r="D41" s="2">
        <v>3</v>
      </c>
      <c r="E41" s="26">
        <f t="shared" si="1"/>
        <v>25610.442000000003</v>
      </c>
      <c r="F41" s="26">
        <f t="shared" si="2"/>
        <v>25.610442000000003</v>
      </c>
      <c r="G41" s="26">
        <f t="shared" si="3"/>
        <v>1008.2851181102363</v>
      </c>
      <c r="H41" s="26">
        <f t="shared" si="0"/>
        <v>84.023759842519695</v>
      </c>
      <c r="K41" s="64">
        <f t="shared" si="4"/>
        <v>10.75</v>
      </c>
      <c r="L41" s="2"/>
      <c r="M41" s="2"/>
      <c r="N41" s="2"/>
    </row>
    <row r="42" spans="1:14" ht="30" customHeight="1" x14ac:dyDescent="0.3">
      <c r="A42" s="2">
        <v>220</v>
      </c>
      <c r="B42" s="2">
        <v>16</v>
      </c>
      <c r="C42" s="2">
        <v>11</v>
      </c>
      <c r="D42" s="2">
        <v>3</v>
      </c>
      <c r="E42" s="26">
        <f t="shared" si="1"/>
        <v>26128.871999999999</v>
      </c>
      <c r="F42" s="26">
        <f t="shared" si="2"/>
        <v>26.128871999999998</v>
      </c>
      <c r="G42" s="26">
        <f t="shared" si="3"/>
        <v>1028.6957480314961</v>
      </c>
      <c r="H42" s="26">
        <f t="shared" si="0"/>
        <v>85.724645669291348</v>
      </c>
      <c r="K42" s="64">
        <f t="shared" si="4"/>
        <v>11</v>
      </c>
      <c r="L42" s="2"/>
      <c r="M42" s="2"/>
      <c r="N42" s="2"/>
    </row>
    <row r="43" spans="1:14" ht="30" customHeight="1" x14ac:dyDescent="0.3">
      <c r="A43" s="2">
        <v>225</v>
      </c>
      <c r="B43" s="2">
        <v>16</v>
      </c>
      <c r="C43" s="2">
        <v>11</v>
      </c>
      <c r="D43" s="2">
        <v>3</v>
      </c>
      <c r="E43" s="26">
        <f t="shared" si="1"/>
        <v>26647.302000000003</v>
      </c>
      <c r="F43" s="26">
        <f t="shared" si="2"/>
        <v>26.647302000000003</v>
      </c>
      <c r="G43" s="26">
        <f t="shared" si="3"/>
        <v>1049.106377952756</v>
      </c>
      <c r="H43" s="26">
        <f t="shared" si="0"/>
        <v>87.425531496063002</v>
      </c>
      <c r="K43" s="64">
        <f t="shared" si="4"/>
        <v>11.25</v>
      </c>
      <c r="L43" s="2"/>
      <c r="M43" s="2"/>
      <c r="N43" s="2"/>
    </row>
    <row r="44" spans="1:14" ht="30" customHeight="1" x14ac:dyDescent="0.3">
      <c r="A44" s="2">
        <v>230</v>
      </c>
      <c r="B44" s="2">
        <v>16</v>
      </c>
      <c r="C44" s="2">
        <v>12</v>
      </c>
      <c r="D44" s="2">
        <v>3</v>
      </c>
      <c r="E44" s="26">
        <f t="shared" si="1"/>
        <v>29635.344000000001</v>
      </c>
      <c r="F44" s="26">
        <f t="shared" si="2"/>
        <v>29.635344</v>
      </c>
      <c r="G44" s="26">
        <f t="shared" si="3"/>
        <v>1166.7458267716536</v>
      </c>
      <c r="H44" s="26">
        <f t="shared" si="0"/>
        <v>97.228818897637794</v>
      </c>
      <c r="K44" s="64">
        <f t="shared" si="4"/>
        <v>11.5</v>
      </c>
      <c r="L44" s="2"/>
      <c r="M44" s="2"/>
      <c r="N44" s="2"/>
    </row>
    <row r="45" spans="1:14" ht="30" customHeight="1" x14ac:dyDescent="0.3">
      <c r="A45" s="2">
        <v>235</v>
      </c>
      <c r="B45" s="2">
        <v>16</v>
      </c>
      <c r="C45" s="2">
        <v>12</v>
      </c>
      <c r="D45" s="2">
        <v>3</v>
      </c>
      <c r="E45" s="26">
        <f t="shared" si="1"/>
        <v>30200.904000000002</v>
      </c>
      <c r="F45" s="26">
        <f t="shared" si="2"/>
        <v>30.200904000000001</v>
      </c>
      <c r="G45" s="26">
        <f t="shared" si="3"/>
        <v>1189.0119685039372</v>
      </c>
      <c r="H45" s="26">
        <f t="shared" si="0"/>
        <v>99.084330708661426</v>
      </c>
      <c r="K45" s="64">
        <f t="shared" si="4"/>
        <v>11.75</v>
      </c>
      <c r="L45" s="2"/>
      <c r="M45" s="2"/>
      <c r="N45" s="2"/>
    </row>
    <row r="46" spans="1:14" ht="30" customHeight="1" x14ac:dyDescent="0.3">
      <c r="A46" s="2">
        <v>240</v>
      </c>
      <c r="B46" s="2">
        <v>16</v>
      </c>
      <c r="C46" s="2">
        <v>12</v>
      </c>
      <c r="D46" s="2">
        <v>3</v>
      </c>
      <c r="E46" s="26">
        <f t="shared" si="1"/>
        <v>30766.464000000004</v>
      </c>
      <c r="F46" s="26">
        <f t="shared" si="2"/>
        <v>30.766464000000003</v>
      </c>
      <c r="G46" s="26">
        <f t="shared" si="3"/>
        <v>1211.2781102362208</v>
      </c>
      <c r="H46" s="26">
        <f t="shared" si="0"/>
        <v>100.93984251968506</v>
      </c>
      <c r="K46" s="64">
        <f t="shared" si="4"/>
        <v>12</v>
      </c>
      <c r="L46" s="2"/>
      <c r="M46" s="2"/>
      <c r="N46" s="2"/>
    </row>
    <row r="47" spans="1:14" ht="30" customHeight="1" x14ac:dyDescent="0.3">
      <c r="A47" s="2">
        <v>245</v>
      </c>
      <c r="B47" s="2">
        <v>16</v>
      </c>
      <c r="C47" s="2">
        <v>12</v>
      </c>
      <c r="D47" s="2">
        <v>3</v>
      </c>
      <c r="E47" s="26">
        <f t="shared" si="1"/>
        <v>31332.023999999998</v>
      </c>
      <c r="F47" s="26">
        <f t="shared" si="2"/>
        <v>31.332023999999997</v>
      </c>
      <c r="G47" s="26">
        <f t="shared" si="3"/>
        <v>1233.5442519685039</v>
      </c>
      <c r="H47" s="26">
        <f t="shared" si="0"/>
        <v>102.79535433070866</v>
      </c>
      <c r="K47" s="64">
        <f t="shared" si="4"/>
        <v>12.25</v>
      </c>
      <c r="L47" s="2"/>
      <c r="M47" s="2"/>
      <c r="N47" s="2"/>
    </row>
    <row r="48" spans="1:14" ht="30" customHeight="1" x14ac:dyDescent="0.3">
      <c r="A48" s="2">
        <v>250</v>
      </c>
      <c r="B48" s="2">
        <v>16</v>
      </c>
      <c r="C48" s="2">
        <v>13</v>
      </c>
      <c r="D48" s="2">
        <v>3</v>
      </c>
      <c r="E48" s="26">
        <f t="shared" si="1"/>
        <v>34555.716</v>
      </c>
      <c r="F48" s="26">
        <f t="shared" si="2"/>
        <v>34.555716000000004</v>
      </c>
      <c r="G48" s="26">
        <f t="shared" si="3"/>
        <v>1360.4612598425197</v>
      </c>
      <c r="H48" s="26">
        <f t="shared" si="0"/>
        <v>113.37177165354331</v>
      </c>
      <c r="K48" s="64">
        <f t="shared" si="4"/>
        <v>12.5</v>
      </c>
      <c r="L48" s="2"/>
      <c r="M48" s="2"/>
      <c r="N48" s="2"/>
    </row>
    <row r="49" ht="30" customHeight="1" x14ac:dyDescent="0.2"/>
    <row r="50" ht="30" customHeight="1" x14ac:dyDescent="0.2"/>
    <row r="51" ht="30" customHeight="1" x14ac:dyDescent="0.2"/>
  </sheetData>
  <pageMargins left="0.7" right="0.7" top="0.75" bottom="0.75" header="0.3" footer="0.3"/>
  <pageSetup paperSize="9" orientation="portrait" horizontalDpi="0" verticalDpi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8B2C2-3AB5-C641-9B09-C3937B7EE568}">
  <dimension ref="A1:N51"/>
  <sheetViews>
    <sheetView workbookViewId="0">
      <selection activeCell="J5" sqref="J5"/>
    </sheetView>
  </sheetViews>
  <sheetFormatPr baseColWidth="10" defaultRowHeight="16" x14ac:dyDescent="0.2"/>
  <cols>
    <col min="1" max="1" width="11" bestFit="1" customWidth="1"/>
    <col min="2" max="2" width="11.83203125" customWidth="1"/>
    <col min="3" max="4" width="11" bestFit="1" customWidth="1"/>
    <col min="5" max="5" width="13.83203125" bestFit="1" customWidth="1"/>
    <col min="6" max="8" width="11" bestFit="1" customWidth="1"/>
    <col min="11" max="11" width="15.83203125" customWidth="1"/>
  </cols>
  <sheetData>
    <row r="1" spans="1:14" ht="30" customHeight="1" x14ac:dyDescent="0.2">
      <c r="A1" s="12" t="s">
        <v>86</v>
      </c>
    </row>
    <row r="2" spans="1:14" ht="30" customHeight="1" x14ac:dyDescent="0.2">
      <c r="A2" s="12"/>
      <c r="D2" s="65" t="s">
        <v>54</v>
      </c>
    </row>
    <row r="3" spans="1:14" s="15" customFormat="1" ht="60" customHeight="1" x14ac:dyDescent="0.2">
      <c r="A3" s="4" t="s">
        <v>50</v>
      </c>
      <c r="B3" s="4" t="s">
        <v>55</v>
      </c>
      <c r="C3" s="4" t="s">
        <v>52</v>
      </c>
      <c r="D3" s="4" t="s">
        <v>53</v>
      </c>
      <c r="E3" s="4" t="s">
        <v>0</v>
      </c>
      <c r="F3" s="4" t="s">
        <v>1</v>
      </c>
      <c r="G3" s="4" t="s">
        <v>2</v>
      </c>
      <c r="H3" s="4" t="s">
        <v>3</v>
      </c>
      <c r="K3" s="4" t="s">
        <v>56</v>
      </c>
    </row>
    <row r="4" spans="1:14" ht="30" customHeight="1" x14ac:dyDescent="0.3">
      <c r="A4" s="2">
        <v>30</v>
      </c>
      <c r="B4" s="2">
        <v>18</v>
      </c>
      <c r="C4" s="2">
        <v>1</v>
      </c>
      <c r="D4" s="2">
        <v>3</v>
      </c>
      <c r="E4" s="26">
        <f>3.142*(A4+(2*B4))*C4*D4</f>
        <v>622.11599999999999</v>
      </c>
      <c r="F4" s="26">
        <f t="shared" ref="F4:F47" si="0">E4/1000</f>
        <v>0.622116</v>
      </c>
      <c r="G4" s="26">
        <f>E4/25.4</f>
        <v>24.49275590551181</v>
      </c>
      <c r="H4" s="26">
        <f t="shared" ref="H4:H30" si="1">G4/12</f>
        <v>2.0410629921259842</v>
      </c>
      <c r="K4" s="64">
        <f>0.8*A4/B4</f>
        <v>1.3333333333333333</v>
      </c>
      <c r="L4" s="2"/>
      <c r="M4" s="2"/>
      <c r="N4" s="2"/>
    </row>
    <row r="5" spans="1:14" ht="30" customHeight="1" x14ac:dyDescent="0.3">
      <c r="A5" s="2">
        <v>35</v>
      </c>
      <c r="B5" s="2">
        <v>18</v>
      </c>
      <c r="C5" s="2">
        <v>2</v>
      </c>
      <c r="D5" s="2">
        <v>3</v>
      </c>
      <c r="E5" s="26">
        <f>3.142*(A5+(2*B5))*C5*D5</f>
        <v>1338.492</v>
      </c>
      <c r="F5" s="26">
        <f t="shared" si="0"/>
        <v>1.338492</v>
      </c>
      <c r="G5" s="26">
        <f t="shared" ref="G5:G48" si="2">E5/25.4</f>
        <v>52.696535433070871</v>
      </c>
      <c r="H5" s="26">
        <f t="shared" si="1"/>
        <v>4.3913779527559056</v>
      </c>
      <c r="K5" s="64">
        <f t="shared" ref="K5:K48" si="3">0.8*A5/B5</f>
        <v>1.5555555555555556</v>
      </c>
      <c r="L5" s="2"/>
      <c r="M5" s="2"/>
      <c r="N5" s="2"/>
    </row>
    <row r="6" spans="1:14" ht="30" customHeight="1" x14ac:dyDescent="0.3">
      <c r="A6" s="2">
        <v>40</v>
      </c>
      <c r="B6" s="2">
        <v>18</v>
      </c>
      <c r="C6" s="2">
        <v>2</v>
      </c>
      <c r="D6" s="2">
        <v>3</v>
      </c>
      <c r="E6" s="26">
        <f t="shared" ref="E6:E48" si="4">3.142*(A6+(2*B6))*C6*D6</f>
        <v>1432.752</v>
      </c>
      <c r="F6" s="26">
        <f t="shared" si="0"/>
        <v>1.432752</v>
      </c>
      <c r="G6" s="26">
        <f t="shared" si="2"/>
        <v>56.407559055118114</v>
      </c>
      <c r="H6" s="26">
        <f t="shared" si="1"/>
        <v>4.7006299212598428</v>
      </c>
      <c r="K6" s="64">
        <f t="shared" si="3"/>
        <v>1.7777777777777777</v>
      </c>
      <c r="L6" s="2"/>
      <c r="M6" s="2"/>
      <c r="N6" s="2"/>
    </row>
    <row r="7" spans="1:14" ht="30" customHeight="1" x14ac:dyDescent="0.3">
      <c r="A7" s="2">
        <v>45</v>
      </c>
      <c r="B7" s="2">
        <v>18</v>
      </c>
      <c r="C7" s="2">
        <v>2</v>
      </c>
      <c r="D7" s="2">
        <v>3</v>
      </c>
      <c r="E7" s="26">
        <f t="shared" si="4"/>
        <v>1527.0119999999999</v>
      </c>
      <c r="F7" s="26">
        <f t="shared" si="0"/>
        <v>1.527012</v>
      </c>
      <c r="G7" s="26">
        <f t="shared" si="2"/>
        <v>60.118582677165357</v>
      </c>
      <c r="H7" s="26">
        <f t="shared" si="1"/>
        <v>5.00988188976378</v>
      </c>
      <c r="K7" s="64">
        <f t="shared" si="3"/>
        <v>2</v>
      </c>
      <c r="L7" s="2"/>
      <c r="M7" s="2"/>
      <c r="N7" s="2"/>
    </row>
    <row r="8" spans="1:14" ht="30" customHeight="1" x14ac:dyDescent="0.3">
      <c r="A8" s="2">
        <v>50</v>
      </c>
      <c r="B8" s="2">
        <v>18</v>
      </c>
      <c r="C8" s="2">
        <v>2</v>
      </c>
      <c r="D8" s="2">
        <v>3</v>
      </c>
      <c r="E8" s="26">
        <f t="shared" si="4"/>
        <v>1621.2719999999999</v>
      </c>
      <c r="F8" s="26">
        <f t="shared" si="0"/>
        <v>1.6212719999999998</v>
      </c>
      <c r="G8" s="26">
        <f t="shared" si="2"/>
        <v>63.8296062992126</v>
      </c>
      <c r="H8" s="26">
        <f t="shared" si="1"/>
        <v>5.3191338582677163</v>
      </c>
      <c r="K8" s="64">
        <f t="shared" si="3"/>
        <v>2.2222222222222223</v>
      </c>
      <c r="L8" s="2"/>
      <c r="M8" s="2"/>
      <c r="N8" s="2"/>
    </row>
    <row r="9" spans="1:14" ht="30" customHeight="1" x14ac:dyDescent="0.3">
      <c r="A9" s="2">
        <v>55</v>
      </c>
      <c r="B9" s="2">
        <v>18</v>
      </c>
      <c r="C9" s="2">
        <v>2</v>
      </c>
      <c r="D9" s="2">
        <v>3</v>
      </c>
      <c r="E9" s="26">
        <f t="shared" si="4"/>
        <v>1715.5319999999997</v>
      </c>
      <c r="F9" s="26">
        <f t="shared" si="0"/>
        <v>1.7155319999999996</v>
      </c>
      <c r="G9" s="26">
        <f t="shared" si="2"/>
        <v>67.540629921259836</v>
      </c>
      <c r="H9" s="26">
        <f t="shared" si="1"/>
        <v>5.6283858267716527</v>
      </c>
      <c r="K9" s="64">
        <f t="shared" si="3"/>
        <v>2.4444444444444446</v>
      </c>
      <c r="L9" s="2"/>
      <c r="M9" s="2"/>
      <c r="N9" s="2"/>
    </row>
    <row r="10" spans="1:14" ht="30" customHeight="1" x14ac:dyDescent="0.3">
      <c r="A10" s="2">
        <v>60</v>
      </c>
      <c r="B10" s="2">
        <v>18</v>
      </c>
      <c r="C10" s="2">
        <v>3</v>
      </c>
      <c r="D10" s="2">
        <v>3</v>
      </c>
      <c r="E10" s="26">
        <f t="shared" si="4"/>
        <v>2714.6880000000001</v>
      </c>
      <c r="F10" s="26">
        <f t="shared" si="0"/>
        <v>2.7146880000000002</v>
      </c>
      <c r="G10" s="26">
        <f t="shared" si="2"/>
        <v>106.87748031496064</v>
      </c>
      <c r="H10" s="26">
        <f t="shared" si="1"/>
        <v>8.9064566929133857</v>
      </c>
      <c r="K10" s="64">
        <f t="shared" si="3"/>
        <v>2.6666666666666665</v>
      </c>
      <c r="L10" s="2"/>
      <c r="M10" s="2"/>
      <c r="N10" s="2"/>
    </row>
    <row r="11" spans="1:14" ht="30" customHeight="1" x14ac:dyDescent="0.3">
      <c r="A11" s="2">
        <v>65</v>
      </c>
      <c r="B11" s="2">
        <v>18</v>
      </c>
      <c r="C11" s="2">
        <v>3</v>
      </c>
      <c r="D11" s="2">
        <v>3</v>
      </c>
      <c r="E11" s="26">
        <f t="shared" si="4"/>
        <v>2856.078</v>
      </c>
      <c r="F11" s="26">
        <f t="shared" si="0"/>
        <v>2.8560780000000001</v>
      </c>
      <c r="G11" s="26">
        <f t="shared" si="2"/>
        <v>112.4440157480315</v>
      </c>
      <c r="H11" s="26">
        <f t="shared" si="1"/>
        <v>9.370334645669292</v>
      </c>
      <c r="K11" s="64">
        <f t="shared" si="3"/>
        <v>2.8888888888888888</v>
      </c>
      <c r="L11" s="2"/>
      <c r="M11" s="2"/>
      <c r="N11" s="2"/>
    </row>
    <row r="12" spans="1:14" ht="30" customHeight="1" x14ac:dyDescent="0.3">
      <c r="A12" s="2">
        <v>70</v>
      </c>
      <c r="B12" s="2">
        <v>18</v>
      </c>
      <c r="C12" s="2">
        <v>3</v>
      </c>
      <c r="D12" s="2">
        <v>3</v>
      </c>
      <c r="E12" s="26">
        <f t="shared" si="4"/>
        <v>2997.4679999999998</v>
      </c>
      <c r="F12" s="26">
        <f t="shared" si="0"/>
        <v>2.997468</v>
      </c>
      <c r="G12" s="26">
        <f t="shared" si="2"/>
        <v>118.01055118110236</v>
      </c>
      <c r="H12" s="26">
        <f t="shared" si="1"/>
        <v>9.8342125984251965</v>
      </c>
      <c r="K12" s="64">
        <f t="shared" si="3"/>
        <v>3.1111111111111112</v>
      </c>
      <c r="L12" s="2"/>
      <c r="M12" s="2"/>
      <c r="N12" s="2"/>
    </row>
    <row r="13" spans="1:14" ht="30" customHeight="1" x14ac:dyDescent="0.3">
      <c r="A13" s="2">
        <v>75</v>
      </c>
      <c r="B13" s="2">
        <v>18</v>
      </c>
      <c r="C13" s="2">
        <v>3</v>
      </c>
      <c r="D13" s="2">
        <v>3</v>
      </c>
      <c r="E13" s="26">
        <f t="shared" si="4"/>
        <v>3138.8580000000002</v>
      </c>
      <c r="F13" s="26">
        <f t="shared" si="0"/>
        <v>3.1388580000000004</v>
      </c>
      <c r="G13" s="26">
        <f t="shared" si="2"/>
        <v>123.57708661417324</v>
      </c>
      <c r="H13" s="26">
        <f t="shared" si="1"/>
        <v>10.298090551181103</v>
      </c>
      <c r="K13" s="64">
        <f t="shared" si="3"/>
        <v>3.3333333333333335</v>
      </c>
      <c r="L13" s="2"/>
      <c r="M13" s="2"/>
      <c r="N13" s="2"/>
    </row>
    <row r="14" spans="1:14" ht="30" customHeight="1" x14ac:dyDescent="0.3">
      <c r="A14" s="2">
        <v>80</v>
      </c>
      <c r="B14" s="2">
        <v>18</v>
      </c>
      <c r="C14" s="2">
        <v>4</v>
      </c>
      <c r="D14" s="2">
        <v>3</v>
      </c>
      <c r="E14" s="26">
        <f t="shared" si="4"/>
        <v>4373.6639999999998</v>
      </c>
      <c r="F14" s="26">
        <f t="shared" si="0"/>
        <v>4.3736639999999998</v>
      </c>
      <c r="G14" s="26">
        <f t="shared" si="2"/>
        <v>172.19149606299212</v>
      </c>
      <c r="H14" s="26">
        <f t="shared" si="1"/>
        <v>14.349291338582676</v>
      </c>
      <c r="K14" s="64">
        <f t="shared" si="3"/>
        <v>3.5555555555555554</v>
      </c>
      <c r="L14" s="2"/>
      <c r="M14" s="2"/>
      <c r="N14" s="2"/>
    </row>
    <row r="15" spans="1:14" ht="30" customHeight="1" x14ac:dyDescent="0.3">
      <c r="A15" s="2">
        <v>85</v>
      </c>
      <c r="B15" s="2">
        <v>18</v>
      </c>
      <c r="C15" s="2">
        <v>4</v>
      </c>
      <c r="D15" s="2">
        <v>3</v>
      </c>
      <c r="E15" s="26">
        <f t="shared" si="4"/>
        <v>4562.1840000000002</v>
      </c>
      <c r="F15" s="26">
        <f t="shared" si="0"/>
        <v>4.5621840000000002</v>
      </c>
      <c r="G15" s="26">
        <f t="shared" si="2"/>
        <v>179.61354330708664</v>
      </c>
      <c r="H15" s="26">
        <f t="shared" si="1"/>
        <v>14.967795275590554</v>
      </c>
      <c r="K15" s="64">
        <f t="shared" si="3"/>
        <v>3.7777777777777777</v>
      </c>
      <c r="L15" s="2"/>
      <c r="M15" s="2"/>
      <c r="N15" s="2"/>
    </row>
    <row r="16" spans="1:14" ht="30" customHeight="1" x14ac:dyDescent="0.3">
      <c r="A16" s="2">
        <v>90</v>
      </c>
      <c r="B16" s="2">
        <v>18</v>
      </c>
      <c r="C16" s="2">
        <v>4</v>
      </c>
      <c r="D16" s="2">
        <v>3</v>
      </c>
      <c r="E16" s="26">
        <f t="shared" si="4"/>
        <v>4750.7039999999997</v>
      </c>
      <c r="F16" s="26">
        <f t="shared" si="0"/>
        <v>4.7507039999999998</v>
      </c>
      <c r="G16" s="26">
        <f t="shared" si="2"/>
        <v>187.03559055118112</v>
      </c>
      <c r="H16" s="26">
        <f t="shared" si="1"/>
        <v>15.586299212598426</v>
      </c>
      <c r="K16" s="64">
        <f t="shared" si="3"/>
        <v>4</v>
      </c>
      <c r="L16" s="2"/>
      <c r="M16" s="2"/>
      <c r="N16" s="2"/>
    </row>
    <row r="17" spans="1:14" ht="30" customHeight="1" x14ac:dyDescent="0.3">
      <c r="A17" s="2">
        <v>95</v>
      </c>
      <c r="B17" s="2">
        <v>18</v>
      </c>
      <c r="C17" s="2">
        <v>4</v>
      </c>
      <c r="D17" s="2">
        <v>3</v>
      </c>
      <c r="E17" s="26">
        <f t="shared" si="4"/>
        <v>4939.2240000000002</v>
      </c>
      <c r="F17" s="26">
        <f t="shared" si="0"/>
        <v>4.9392240000000003</v>
      </c>
      <c r="G17" s="26">
        <f t="shared" si="2"/>
        <v>194.45763779527562</v>
      </c>
      <c r="H17" s="26">
        <f t="shared" si="1"/>
        <v>16.204803149606303</v>
      </c>
      <c r="K17" s="64">
        <f t="shared" si="3"/>
        <v>4.2222222222222223</v>
      </c>
      <c r="L17" s="2"/>
      <c r="M17" s="2"/>
      <c r="N17" s="2"/>
    </row>
    <row r="18" spans="1:14" ht="30" customHeight="1" x14ac:dyDescent="0.3">
      <c r="A18" s="2">
        <v>100</v>
      </c>
      <c r="B18" s="2">
        <v>18</v>
      </c>
      <c r="C18" s="2">
        <v>4</v>
      </c>
      <c r="D18" s="2">
        <v>3</v>
      </c>
      <c r="E18" s="26">
        <f t="shared" si="4"/>
        <v>5127.7440000000006</v>
      </c>
      <c r="F18" s="26">
        <f t="shared" si="0"/>
        <v>5.1277440000000007</v>
      </c>
      <c r="G18" s="26">
        <f t="shared" si="2"/>
        <v>201.87968503937012</v>
      </c>
      <c r="H18" s="26">
        <f t="shared" si="1"/>
        <v>16.823307086614175</v>
      </c>
      <c r="K18" s="64">
        <f t="shared" si="3"/>
        <v>4.4444444444444446</v>
      </c>
      <c r="L18" s="2"/>
      <c r="M18" s="2"/>
      <c r="N18" s="2"/>
    </row>
    <row r="19" spans="1:14" ht="30" customHeight="1" x14ac:dyDescent="0.3">
      <c r="A19" s="2">
        <v>105</v>
      </c>
      <c r="B19" s="2">
        <v>18</v>
      </c>
      <c r="C19" s="2">
        <v>5</v>
      </c>
      <c r="D19" s="2">
        <v>3</v>
      </c>
      <c r="E19" s="26">
        <f t="shared" si="4"/>
        <v>6645.33</v>
      </c>
      <c r="F19" s="26">
        <f t="shared" si="0"/>
        <v>6.6453299999999995</v>
      </c>
      <c r="G19" s="26">
        <f t="shared" si="2"/>
        <v>261.62716535433071</v>
      </c>
      <c r="H19" s="26">
        <f t="shared" si="1"/>
        <v>21.802263779527561</v>
      </c>
      <c r="K19" s="64">
        <f t="shared" si="3"/>
        <v>4.666666666666667</v>
      </c>
      <c r="L19" s="2"/>
      <c r="M19" s="2"/>
      <c r="N19" s="2"/>
    </row>
    <row r="20" spans="1:14" ht="30" customHeight="1" x14ac:dyDescent="0.3">
      <c r="A20" s="2">
        <v>110</v>
      </c>
      <c r="B20" s="2">
        <v>18</v>
      </c>
      <c r="C20" s="2">
        <v>5</v>
      </c>
      <c r="D20" s="2">
        <v>3</v>
      </c>
      <c r="E20" s="26">
        <f t="shared" si="4"/>
        <v>6880.98</v>
      </c>
      <c r="F20" s="26">
        <f t="shared" si="0"/>
        <v>6.8809799999999992</v>
      </c>
      <c r="G20" s="26">
        <f t="shared" si="2"/>
        <v>270.90472440944882</v>
      </c>
      <c r="H20" s="26">
        <f t="shared" si="1"/>
        <v>22.575393700787401</v>
      </c>
      <c r="K20" s="64">
        <f t="shared" si="3"/>
        <v>4.8888888888888893</v>
      </c>
      <c r="L20" s="2"/>
      <c r="M20" s="2"/>
      <c r="N20" s="2"/>
    </row>
    <row r="21" spans="1:14" ht="30" customHeight="1" x14ac:dyDescent="0.3">
      <c r="A21" s="2">
        <v>115</v>
      </c>
      <c r="B21" s="2">
        <v>18</v>
      </c>
      <c r="C21" s="2">
        <v>5</v>
      </c>
      <c r="D21" s="2">
        <v>3</v>
      </c>
      <c r="E21" s="26">
        <f t="shared" si="4"/>
        <v>7116.63</v>
      </c>
      <c r="F21" s="26">
        <f t="shared" si="0"/>
        <v>7.1166299999999998</v>
      </c>
      <c r="G21" s="26">
        <f t="shared" si="2"/>
        <v>280.18228346456692</v>
      </c>
      <c r="H21" s="26">
        <f t="shared" si="1"/>
        <v>23.348523622047242</v>
      </c>
      <c r="K21" s="64">
        <f t="shared" si="3"/>
        <v>5.1111111111111107</v>
      </c>
      <c r="L21" s="2"/>
      <c r="M21" s="2"/>
      <c r="N21" s="2"/>
    </row>
    <row r="22" spans="1:14" ht="30" customHeight="1" x14ac:dyDescent="0.3">
      <c r="A22" s="2">
        <v>120</v>
      </c>
      <c r="B22" s="2">
        <v>18</v>
      </c>
      <c r="C22" s="2">
        <v>5</v>
      </c>
      <c r="D22" s="2">
        <v>3</v>
      </c>
      <c r="E22" s="26">
        <f t="shared" si="4"/>
        <v>7352.2799999999988</v>
      </c>
      <c r="F22" s="26">
        <f t="shared" si="0"/>
        <v>7.3522799999999986</v>
      </c>
      <c r="G22" s="26">
        <f t="shared" si="2"/>
        <v>289.45984251968503</v>
      </c>
      <c r="H22" s="26">
        <f t="shared" si="1"/>
        <v>24.121653543307087</v>
      </c>
      <c r="K22" s="64">
        <f t="shared" si="3"/>
        <v>5.333333333333333</v>
      </c>
      <c r="L22" s="2"/>
      <c r="M22" s="2"/>
      <c r="N22" s="2"/>
    </row>
    <row r="23" spans="1:14" ht="30" customHeight="1" x14ac:dyDescent="0.3">
      <c r="A23" s="2">
        <v>125</v>
      </c>
      <c r="B23" s="2">
        <v>18</v>
      </c>
      <c r="C23" s="2">
        <v>6</v>
      </c>
      <c r="D23" s="2">
        <v>3</v>
      </c>
      <c r="E23" s="26">
        <f t="shared" si="4"/>
        <v>9105.5159999999996</v>
      </c>
      <c r="F23" s="26">
        <f t="shared" si="0"/>
        <v>9.1055159999999997</v>
      </c>
      <c r="G23" s="26">
        <f t="shared" si="2"/>
        <v>358.48488188976381</v>
      </c>
      <c r="H23" s="26">
        <f t="shared" si="1"/>
        <v>29.873740157480317</v>
      </c>
      <c r="K23" s="64">
        <f t="shared" si="3"/>
        <v>5.5555555555555554</v>
      </c>
      <c r="L23" s="2"/>
      <c r="M23" s="2"/>
      <c r="N23" s="2"/>
    </row>
    <row r="24" spans="1:14" ht="30" customHeight="1" x14ac:dyDescent="0.3">
      <c r="A24" s="2">
        <v>130</v>
      </c>
      <c r="B24" s="2">
        <v>18</v>
      </c>
      <c r="C24" s="2">
        <v>6</v>
      </c>
      <c r="D24" s="2">
        <v>3</v>
      </c>
      <c r="E24" s="26">
        <f t="shared" si="4"/>
        <v>9388.2959999999985</v>
      </c>
      <c r="F24" s="26">
        <f t="shared" si="0"/>
        <v>9.3882959999999986</v>
      </c>
      <c r="G24" s="26">
        <f t="shared" si="2"/>
        <v>369.61795275590549</v>
      </c>
      <c r="H24" s="26">
        <f t="shared" si="1"/>
        <v>30.801496062992126</v>
      </c>
      <c r="K24" s="64">
        <f t="shared" si="3"/>
        <v>5.7777777777777777</v>
      </c>
      <c r="L24" s="2"/>
      <c r="M24" s="2"/>
      <c r="N24" s="2"/>
    </row>
    <row r="25" spans="1:14" ht="30" customHeight="1" x14ac:dyDescent="0.3">
      <c r="A25" s="2">
        <v>135</v>
      </c>
      <c r="B25" s="2">
        <v>18</v>
      </c>
      <c r="C25" s="2">
        <v>6</v>
      </c>
      <c r="D25" s="2">
        <v>3</v>
      </c>
      <c r="E25" s="26">
        <f t="shared" si="4"/>
        <v>9671.0760000000009</v>
      </c>
      <c r="F25" s="26">
        <f t="shared" si="0"/>
        <v>9.6710760000000011</v>
      </c>
      <c r="G25" s="26">
        <f t="shared" si="2"/>
        <v>380.75102362204728</v>
      </c>
      <c r="H25" s="26">
        <f t="shared" si="1"/>
        <v>31.729251968503942</v>
      </c>
      <c r="K25" s="64">
        <f t="shared" si="3"/>
        <v>6</v>
      </c>
      <c r="L25" s="2"/>
      <c r="M25" s="2"/>
      <c r="N25" s="2"/>
    </row>
    <row r="26" spans="1:14" ht="30" customHeight="1" x14ac:dyDescent="0.3">
      <c r="A26" s="2">
        <v>140</v>
      </c>
      <c r="B26" s="2">
        <v>18</v>
      </c>
      <c r="C26" s="2">
        <v>6</v>
      </c>
      <c r="D26" s="2">
        <v>3</v>
      </c>
      <c r="E26" s="26">
        <f t="shared" si="4"/>
        <v>9953.8559999999998</v>
      </c>
      <c r="F26" s="26">
        <f t="shared" si="0"/>
        <v>9.953856</v>
      </c>
      <c r="G26" s="26">
        <f t="shared" si="2"/>
        <v>391.88409448818896</v>
      </c>
      <c r="H26" s="26">
        <f t="shared" si="1"/>
        <v>32.657007874015747</v>
      </c>
      <c r="K26" s="64">
        <f t="shared" si="3"/>
        <v>6.2222222222222223</v>
      </c>
      <c r="L26" s="2"/>
      <c r="M26" s="2"/>
      <c r="N26" s="2"/>
    </row>
    <row r="27" spans="1:14" ht="30" customHeight="1" x14ac:dyDescent="0.3">
      <c r="A27" s="2">
        <v>145</v>
      </c>
      <c r="B27" s="2">
        <v>18</v>
      </c>
      <c r="C27" s="2">
        <v>6</v>
      </c>
      <c r="D27" s="2">
        <v>3</v>
      </c>
      <c r="E27" s="26">
        <f t="shared" si="4"/>
        <v>10236.636</v>
      </c>
      <c r="F27" s="26">
        <f t="shared" si="0"/>
        <v>10.236636000000001</v>
      </c>
      <c r="G27" s="26">
        <f t="shared" si="2"/>
        <v>403.01716535433076</v>
      </c>
      <c r="H27" s="26">
        <f t="shared" si="1"/>
        <v>33.584763779527563</v>
      </c>
      <c r="K27" s="64">
        <f t="shared" si="3"/>
        <v>6.4444444444444446</v>
      </c>
      <c r="L27" s="2"/>
      <c r="M27" s="2"/>
      <c r="N27" s="2"/>
    </row>
    <row r="28" spans="1:14" ht="30" customHeight="1" x14ac:dyDescent="0.3">
      <c r="A28" s="2">
        <v>150</v>
      </c>
      <c r="B28" s="2">
        <v>18</v>
      </c>
      <c r="C28" s="2">
        <v>7</v>
      </c>
      <c r="D28" s="2">
        <v>3</v>
      </c>
      <c r="E28" s="26">
        <f t="shared" si="4"/>
        <v>12272.652</v>
      </c>
      <c r="F28" s="26">
        <f t="shared" si="0"/>
        <v>12.272652000000001</v>
      </c>
      <c r="G28" s="26">
        <f t="shared" si="2"/>
        <v>483.17527559055122</v>
      </c>
      <c r="H28" s="26">
        <f t="shared" si="1"/>
        <v>40.264606299212602</v>
      </c>
      <c r="K28" s="64">
        <f t="shared" si="3"/>
        <v>6.666666666666667</v>
      </c>
      <c r="L28" s="2"/>
      <c r="M28" s="2"/>
      <c r="N28" s="2"/>
    </row>
    <row r="29" spans="1:14" ht="30" customHeight="1" x14ac:dyDescent="0.3">
      <c r="A29" s="2">
        <v>155</v>
      </c>
      <c r="B29" s="2">
        <v>18</v>
      </c>
      <c r="C29" s="2">
        <v>7</v>
      </c>
      <c r="D29" s="2">
        <v>3</v>
      </c>
      <c r="E29" s="26">
        <f t="shared" si="4"/>
        <v>12602.561999999998</v>
      </c>
      <c r="F29" s="26">
        <f t="shared" si="0"/>
        <v>12.602561999999999</v>
      </c>
      <c r="G29" s="26">
        <f t="shared" si="2"/>
        <v>496.16385826771648</v>
      </c>
      <c r="H29" s="26">
        <f t="shared" si="1"/>
        <v>41.346988188976376</v>
      </c>
      <c r="K29" s="64">
        <f t="shared" si="3"/>
        <v>6.8888888888888893</v>
      </c>
      <c r="L29" s="2"/>
      <c r="M29" s="2"/>
      <c r="N29" s="2"/>
    </row>
    <row r="30" spans="1:14" ht="30" customHeight="1" x14ac:dyDescent="0.3">
      <c r="A30" s="2">
        <v>160</v>
      </c>
      <c r="B30" s="2">
        <v>18</v>
      </c>
      <c r="C30" s="2">
        <v>7</v>
      </c>
      <c r="D30" s="2">
        <v>3</v>
      </c>
      <c r="E30" s="26">
        <f t="shared" si="4"/>
        <v>12932.471999999998</v>
      </c>
      <c r="F30" s="26">
        <f t="shared" si="0"/>
        <v>12.932471999999997</v>
      </c>
      <c r="G30" s="26">
        <f t="shared" si="2"/>
        <v>509.15244094488185</v>
      </c>
      <c r="H30" s="26">
        <f t="shared" si="1"/>
        <v>42.429370078740156</v>
      </c>
      <c r="K30" s="64">
        <f t="shared" si="3"/>
        <v>7.1111111111111107</v>
      </c>
      <c r="L30" s="2"/>
      <c r="M30" s="2"/>
      <c r="N30" s="2"/>
    </row>
    <row r="31" spans="1:14" ht="30" customHeight="1" x14ac:dyDescent="0.3">
      <c r="A31" s="2">
        <v>165</v>
      </c>
      <c r="B31" s="2">
        <v>18</v>
      </c>
      <c r="C31" s="2">
        <v>7</v>
      </c>
      <c r="D31" s="2">
        <v>3</v>
      </c>
      <c r="E31" s="26">
        <f t="shared" si="4"/>
        <v>13262.382</v>
      </c>
      <c r="F31" s="26">
        <f t="shared" si="0"/>
        <v>13.262381999999999</v>
      </c>
      <c r="G31" s="26">
        <f t="shared" si="2"/>
        <v>522.14102362204721</v>
      </c>
      <c r="H31" s="26">
        <f t="shared" ref="H31:H47" si="5">G31/12</f>
        <v>43.511751968503937</v>
      </c>
      <c r="K31" s="64">
        <f t="shared" si="3"/>
        <v>7.333333333333333</v>
      </c>
      <c r="L31" s="2"/>
      <c r="M31" s="2"/>
      <c r="N31" s="2"/>
    </row>
    <row r="32" spans="1:14" ht="30" customHeight="1" x14ac:dyDescent="0.3">
      <c r="A32" s="2">
        <v>170</v>
      </c>
      <c r="B32" s="2">
        <v>18</v>
      </c>
      <c r="C32" s="2">
        <v>8</v>
      </c>
      <c r="D32" s="2">
        <v>3</v>
      </c>
      <c r="E32" s="26">
        <f t="shared" si="4"/>
        <v>15534.047999999999</v>
      </c>
      <c r="F32" s="26">
        <f t="shared" si="0"/>
        <v>15.534047999999999</v>
      </c>
      <c r="G32" s="26">
        <f t="shared" si="2"/>
        <v>611.57669291338584</v>
      </c>
      <c r="H32" s="26">
        <f t="shared" si="5"/>
        <v>50.96472440944882</v>
      </c>
      <c r="K32" s="64">
        <f t="shared" si="3"/>
        <v>7.5555555555555554</v>
      </c>
      <c r="L32" s="2"/>
      <c r="M32" s="2"/>
      <c r="N32" s="2"/>
    </row>
    <row r="33" spans="1:14" ht="30" customHeight="1" x14ac:dyDescent="0.3">
      <c r="A33" s="2">
        <v>175</v>
      </c>
      <c r="B33" s="2">
        <v>18</v>
      </c>
      <c r="C33" s="2">
        <v>8</v>
      </c>
      <c r="D33" s="2">
        <v>3</v>
      </c>
      <c r="E33" s="26">
        <f t="shared" si="4"/>
        <v>15911.088</v>
      </c>
      <c r="F33" s="26">
        <f t="shared" si="0"/>
        <v>15.911087999999999</v>
      </c>
      <c r="G33" s="26">
        <f t="shared" si="2"/>
        <v>626.42078740157478</v>
      </c>
      <c r="H33" s="26">
        <f t="shared" si="5"/>
        <v>52.201732283464565</v>
      </c>
      <c r="K33" s="64">
        <f t="shared" si="3"/>
        <v>7.7777777777777777</v>
      </c>
      <c r="L33" s="2"/>
      <c r="M33" s="2"/>
      <c r="N33" s="2"/>
    </row>
    <row r="34" spans="1:14" ht="30" customHeight="1" x14ac:dyDescent="0.3">
      <c r="A34" s="2">
        <v>180</v>
      </c>
      <c r="B34" s="2">
        <v>18</v>
      </c>
      <c r="C34" s="2">
        <v>8</v>
      </c>
      <c r="D34" s="2">
        <v>3</v>
      </c>
      <c r="E34" s="26">
        <f t="shared" si="4"/>
        <v>16288.128000000001</v>
      </c>
      <c r="F34" s="26">
        <f t="shared" si="0"/>
        <v>16.288128</v>
      </c>
      <c r="G34" s="26">
        <f t="shared" si="2"/>
        <v>641.26488188976384</v>
      </c>
      <c r="H34" s="26">
        <f t="shared" si="5"/>
        <v>53.438740157480318</v>
      </c>
      <c r="K34" s="64">
        <f t="shared" si="3"/>
        <v>8</v>
      </c>
      <c r="L34" s="2"/>
      <c r="M34" s="2"/>
      <c r="N34" s="2"/>
    </row>
    <row r="35" spans="1:14" ht="30" customHeight="1" x14ac:dyDescent="0.3">
      <c r="A35" s="2">
        <v>185</v>
      </c>
      <c r="B35" s="2">
        <v>18</v>
      </c>
      <c r="C35" s="2">
        <v>8</v>
      </c>
      <c r="D35" s="2">
        <v>3</v>
      </c>
      <c r="E35" s="26">
        <f t="shared" si="4"/>
        <v>16665.167999999998</v>
      </c>
      <c r="F35" s="26">
        <f t="shared" si="0"/>
        <v>16.665167999999998</v>
      </c>
      <c r="G35" s="26">
        <f t="shared" si="2"/>
        <v>656.10897637795267</v>
      </c>
      <c r="H35" s="26">
        <f t="shared" si="5"/>
        <v>54.675748031496056</v>
      </c>
      <c r="K35" s="64">
        <f t="shared" si="3"/>
        <v>8.2222222222222214</v>
      </c>
      <c r="L35" s="2"/>
      <c r="M35" s="2"/>
      <c r="N35" s="2"/>
    </row>
    <row r="36" spans="1:14" ht="30" customHeight="1" x14ac:dyDescent="0.3">
      <c r="A36" s="2">
        <v>190</v>
      </c>
      <c r="B36" s="2">
        <v>18</v>
      </c>
      <c r="C36" s="2">
        <v>8</v>
      </c>
      <c r="D36" s="2">
        <v>3</v>
      </c>
      <c r="E36" s="26">
        <f t="shared" si="4"/>
        <v>17042.207999999999</v>
      </c>
      <c r="F36" s="26">
        <f t="shared" si="0"/>
        <v>17.042207999999999</v>
      </c>
      <c r="G36" s="26">
        <f t="shared" si="2"/>
        <v>670.95307086614173</v>
      </c>
      <c r="H36" s="26">
        <f t="shared" si="5"/>
        <v>55.912755905511808</v>
      </c>
      <c r="K36" s="64">
        <f t="shared" si="3"/>
        <v>8.4444444444444446</v>
      </c>
      <c r="L36" s="2"/>
      <c r="M36" s="2"/>
      <c r="N36" s="2"/>
    </row>
    <row r="37" spans="1:14" ht="30" customHeight="1" x14ac:dyDescent="0.3">
      <c r="A37" s="2">
        <v>195</v>
      </c>
      <c r="B37" s="2">
        <v>18</v>
      </c>
      <c r="C37" s="2">
        <v>9</v>
      </c>
      <c r="D37" s="2">
        <v>3</v>
      </c>
      <c r="E37" s="26">
        <f t="shared" si="4"/>
        <v>19596.653999999999</v>
      </c>
      <c r="F37" s="26">
        <f t="shared" si="0"/>
        <v>19.596653999999997</v>
      </c>
      <c r="G37" s="26">
        <f t="shared" si="2"/>
        <v>771.52181102362204</v>
      </c>
      <c r="H37" s="26">
        <f t="shared" si="5"/>
        <v>64.293484251968508</v>
      </c>
      <c r="K37" s="64">
        <f t="shared" si="3"/>
        <v>8.6666666666666661</v>
      </c>
      <c r="L37" s="2"/>
      <c r="M37" s="2"/>
      <c r="N37" s="2"/>
    </row>
    <row r="38" spans="1:14" ht="30" customHeight="1" x14ac:dyDescent="0.3">
      <c r="A38" s="2">
        <v>200</v>
      </c>
      <c r="B38" s="2">
        <v>18</v>
      </c>
      <c r="C38" s="2">
        <v>9</v>
      </c>
      <c r="D38" s="2">
        <v>3</v>
      </c>
      <c r="E38" s="26">
        <f t="shared" si="4"/>
        <v>20020.823999999997</v>
      </c>
      <c r="F38" s="26">
        <f t="shared" si="0"/>
        <v>20.020823999999998</v>
      </c>
      <c r="G38" s="26">
        <f t="shared" si="2"/>
        <v>788.22141732283455</v>
      </c>
      <c r="H38" s="26">
        <f t="shared" si="5"/>
        <v>65.685118110236218</v>
      </c>
      <c r="K38" s="64">
        <f t="shared" si="3"/>
        <v>8.8888888888888893</v>
      </c>
      <c r="L38" s="2"/>
      <c r="M38" s="2"/>
      <c r="N38" s="2"/>
    </row>
    <row r="39" spans="1:14" ht="30" customHeight="1" x14ac:dyDescent="0.3">
      <c r="A39" s="2">
        <v>205</v>
      </c>
      <c r="B39" s="2">
        <v>18</v>
      </c>
      <c r="C39" s="2">
        <v>9</v>
      </c>
      <c r="D39" s="2">
        <v>3</v>
      </c>
      <c r="E39" s="26">
        <f t="shared" si="4"/>
        <v>20444.993999999999</v>
      </c>
      <c r="F39" s="26">
        <f t="shared" si="0"/>
        <v>20.444993999999998</v>
      </c>
      <c r="G39" s="26">
        <f t="shared" si="2"/>
        <v>804.92102362204719</v>
      </c>
      <c r="H39" s="26">
        <f t="shared" si="5"/>
        <v>67.076751968503928</v>
      </c>
      <c r="K39" s="64">
        <f t="shared" si="3"/>
        <v>9.1111111111111107</v>
      </c>
      <c r="L39" s="2"/>
      <c r="M39" s="2"/>
      <c r="N39" s="2"/>
    </row>
    <row r="40" spans="1:14" ht="30" customHeight="1" x14ac:dyDescent="0.3">
      <c r="A40" s="2">
        <v>210</v>
      </c>
      <c r="B40" s="2">
        <v>18</v>
      </c>
      <c r="C40" s="2">
        <v>9</v>
      </c>
      <c r="D40" s="2">
        <v>3</v>
      </c>
      <c r="E40" s="26">
        <f t="shared" si="4"/>
        <v>20869.164000000001</v>
      </c>
      <c r="F40" s="26">
        <f t="shared" si="0"/>
        <v>20.869164000000001</v>
      </c>
      <c r="G40" s="26">
        <f t="shared" si="2"/>
        <v>821.62062992125993</v>
      </c>
      <c r="H40" s="26">
        <f t="shared" si="5"/>
        <v>68.468385826771666</v>
      </c>
      <c r="K40" s="64">
        <f t="shared" si="3"/>
        <v>9.3333333333333339</v>
      </c>
      <c r="L40" s="2"/>
      <c r="M40" s="2"/>
      <c r="N40" s="2"/>
    </row>
    <row r="41" spans="1:14" ht="30" customHeight="1" x14ac:dyDescent="0.3">
      <c r="A41" s="2">
        <v>215</v>
      </c>
      <c r="B41" s="2">
        <v>18</v>
      </c>
      <c r="C41" s="2">
        <v>10</v>
      </c>
      <c r="D41" s="2">
        <v>3</v>
      </c>
      <c r="E41" s="26">
        <f t="shared" si="4"/>
        <v>23659.26</v>
      </c>
      <c r="F41" s="26">
        <f t="shared" si="0"/>
        <v>23.65926</v>
      </c>
      <c r="G41" s="26">
        <f t="shared" si="2"/>
        <v>931.46692913385823</v>
      </c>
      <c r="H41" s="26">
        <f t="shared" si="5"/>
        <v>77.622244094488181</v>
      </c>
      <c r="K41" s="64">
        <f t="shared" si="3"/>
        <v>9.5555555555555554</v>
      </c>
      <c r="L41" s="2"/>
      <c r="M41" s="2"/>
      <c r="N41" s="2"/>
    </row>
    <row r="42" spans="1:14" ht="30" customHeight="1" x14ac:dyDescent="0.3">
      <c r="A42" s="2">
        <v>220</v>
      </c>
      <c r="B42" s="2">
        <v>18</v>
      </c>
      <c r="C42" s="2">
        <v>10</v>
      </c>
      <c r="D42" s="2">
        <v>3</v>
      </c>
      <c r="E42" s="26">
        <f t="shared" si="4"/>
        <v>24130.559999999998</v>
      </c>
      <c r="F42" s="26">
        <f t="shared" si="0"/>
        <v>24.130559999999999</v>
      </c>
      <c r="G42" s="26">
        <f t="shared" si="2"/>
        <v>950.02204724409444</v>
      </c>
      <c r="H42" s="26">
        <f t="shared" si="5"/>
        <v>79.16850393700787</v>
      </c>
      <c r="K42" s="64">
        <f t="shared" si="3"/>
        <v>9.7777777777777786</v>
      </c>
      <c r="L42" s="2"/>
      <c r="M42" s="2"/>
      <c r="N42" s="2"/>
    </row>
    <row r="43" spans="1:14" ht="30" customHeight="1" x14ac:dyDescent="0.3">
      <c r="A43" s="2">
        <v>225</v>
      </c>
      <c r="B43" s="2">
        <v>18</v>
      </c>
      <c r="C43" s="2">
        <v>10</v>
      </c>
      <c r="D43" s="2">
        <v>3</v>
      </c>
      <c r="E43" s="26">
        <f t="shared" si="4"/>
        <v>24601.86</v>
      </c>
      <c r="F43" s="26">
        <f t="shared" si="0"/>
        <v>24.601860000000002</v>
      </c>
      <c r="G43" s="26">
        <f t="shared" si="2"/>
        <v>968.57716535433076</v>
      </c>
      <c r="H43" s="26">
        <f t="shared" si="5"/>
        <v>80.714763779527559</v>
      </c>
      <c r="K43" s="64">
        <f t="shared" si="3"/>
        <v>10</v>
      </c>
      <c r="L43" s="2"/>
      <c r="M43" s="2"/>
      <c r="N43" s="2"/>
    </row>
    <row r="44" spans="1:14" ht="30" customHeight="1" x14ac:dyDescent="0.3">
      <c r="A44" s="2">
        <v>230</v>
      </c>
      <c r="B44" s="2">
        <v>18</v>
      </c>
      <c r="C44" s="2">
        <v>10</v>
      </c>
      <c r="D44" s="2">
        <v>3</v>
      </c>
      <c r="E44" s="26">
        <f t="shared" si="4"/>
        <v>25073.159999999996</v>
      </c>
      <c r="F44" s="26">
        <f t="shared" si="0"/>
        <v>25.073159999999998</v>
      </c>
      <c r="G44" s="26">
        <f t="shared" si="2"/>
        <v>987.13228346456685</v>
      </c>
      <c r="H44" s="26">
        <f t="shared" si="5"/>
        <v>82.261023622047233</v>
      </c>
      <c r="K44" s="64">
        <f t="shared" si="3"/>
        <v>10.222222222222221</v>
      </c>
      <c r="L44" s="2"/>
      <c r="M44" s="2"/>
      <c r="N44" s="2"/>
    </row>
    <row r="45" spans="1:14" ht="30" customHeight="1" x14ac:dyDescent="0.3">
      <c r="A45" s="2">
        <v>235</v>
      </c>
      <c r="B45" s="2">
        <v>18</v>
      </c>
      <c r="C45" s="2">
        <v>10</v>
      </c>
      <c r="D45" s="2">
        <v>3</v>
      </c>
      <c r="E45" s="26">
        <f t="shared" si="4"/>
        <v>25544.46</v>
      </c>
      <c r="F45" s="26">
        <f t="shared" si="0"/>
        <v>25.544460000000001</v>
      </c>
      <c r="G45" s="26">
        <f t="shared" si="2"/>
        <v>1005.6874015748032</v>
      </c>
      <c r="H45" s="26">
        <f t="shared" si="5"/>
        <v>83.807283464566936</v>
      </c>
      <c r="K45" s="64">
        <f t="shared" si="3"/>
        <v>10.444444444444445</v>
      </c>
      <c r="L45" s="2"/>
      <c r="M45" s="2"/>
      <c r="N45" s="2"/>
    </row>
    <row r="46" spans="1:14" ht="30" customHeight="1" x14ac:dyDescent="0.3">
      <c r="A46" s="2">
        <v>240</v>
      </c>
      <c r="B46" s="2">
        <v>18</v>
      </c>
      <c r="C46" s="2">
        <v>11</v>
      </c>
      <c r="D46" s="2">
        <v>3</v>
      </c>
      <c r="E46" s="26">
        <f t="shared" si="4"/>
        <v>28617.336000000003</v>
      </c>
      <c r="F46" s="26">
        <f t="shared" si="0"/>
        <v>28.617336000000002</v>
      </c>
      <c r="G46" s="26">
        <f t="shared" si="2"/>
        <v>1126.6667716535435</v>
      </c>
      <c r="H46" s="26">
        <f t="shared" si="5"/>
        <v>93.888897637795296</v>
      </c>
      <c r="K46" s="64">
        <f t="shared" si="3"/>
        <v>10.666666666666666</v>
      </c>
      <c r="L46" s="2"/>
      <c r="M46" s="2"/>
      <c r="N46" s="2"/>
    </row>
    <row r="47" spans="1:14" ht="30" customHeight="1" x14ac:dyDescent="0.3">
      <c r="A47" s="2">
        <v>245</v>
      </c>
      <c r="B47" s="2">
        <v>18</v>
      </c>
      <c r="C47" s="2">
        <v>11</v>
      </c>
      <c r="D47" s="2">
        <v>3</v>
      </c>
      <c r="E47" s="26">
        <f t="shared" si="4"/>
        <v>29135.765999999996</v>
      </c>
      <c r="F47" s="26">
        <f t="shared" si="0"/>
        <v>29.135765999999997</v>
      </c>
      <c r="G47" s="26">
        <f t="shared" si="2"/>
        <v>1147.0774015748032</v>
      </c>
      <c r="H47" s="26">
        <f t="shared" si="5"/>
        <v>95.589783464566935</v>
      </c>
      <c r="K47" s="64">
        <f t="shared" si="3"/>
        <v>10.888888888888889</v>
      </c>
      <c r="L47" s="2"/>
      <c r="M47" s="2"/>
      <c r="N47" s="2"/>
    </row>
    <row r="48" spans="1:14" ht="30" customHeight="1" x14ac:dyDescent="0.3">
      <c r="A48" s="2">
        <v>250</v>
      </c>
      <c r="B48" s="2">
        <v>18</v>
      </c>
      <c r="C48" s="2">
        <v>11</v>
      </c>
      <c r="D48" s="2">
        <v>3</v>
      </c>
      <c r="E48" s="26">
        <f t="shared" si="4"/>
        <v>29654.196</v>
      </c>
      <c r="F48" s="26">
        <f>E48/1000</f>
        <v>29.654195999999999</v>
      </c>
      <c r="G48" s="26">
        <f t="shared" si="2"/>
        <v>1167.4880314960631</v>
      </c>
      <c r="H48" s="26">
        <f>G48/12</f>
        <v>97.290669291338588</v>
      </c>
      <c r="K48" s="64">
        <f t="shared" si="3"/>
        <v>11.111111111111111</v>
      </c>
      <c r="L48" s="2"/>
      <c r="M48" s="2"/>
      <c r="N48" s="2"/>
    </row>
    <row r="49" ht="30" customHeight="1" x14ac:dyDescent="0.2"/>
    <row r="50" ht="30" customHeight="1" x14ac:dyDescent="0.2"/>
    <row r="51" ht="30" customHeight="1" x14ac:dyDescent="0.2"/>
  </sheetData>
  <pageMargins left="0.7" right="0.7" top="0.75" bottom="0.75" header="0.3" footer="0.3"/>
  <pageSetup paperSize="9" orientation="portrait" horizontalDpi="0" verticalDpi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1154F-963C-3246-899A-313907B2D314}">
  <dimension ref="A1:O52"/>
  <sheetViews>
    <sheetView workbookViewId="0">
      <selection activeCell="J8" sqref="J8"/>
    </sheetView>
  </sheetViews>
  <sheetFormatPr baseColWidth="10" defaultRowHeight="16" x14ac:dyDescent="0.2"/>
  <cols>
    <col min="2" max="2" width="11.83203125" customWidth="1"/>
    <col min="11" max="11" width="16.6640625" customWidth="1"/>
  </cols>
  <sheetData>
    <row r="1" spans="1:15" ht="30" customHeight="1" x14ac:dyDescent="0.2">
      <c r="A1" s="12" t="s">
        <v>87</v>
      </c>
    </row>
    <row r="2" spans="1:15" ht="30" customHeight="1" x14ac:dyDescent="0.2">
      <c r="A2" s="12"/>
      <c r="D2" s="65" t="s">
        <v>54</v>
      </c>
    </row>
    <row r="3" spans="1:15" s="15" customFormat="1" ht="60" customHeight="1" x14ac:dyDescent="0.2">
      <c r="A3" s="4" t="s">
        <v>50</v>
      </c>
      <c r="B3" s="4" t="s">
        <v>55</v>
      </c>
      <c r="C3" s="4" t="s">
        <v>52</v>
      </c>
      <c r="D3" s="4" t="s">
        <v>53</v>
      </c>
      <c r="E3" s="4" t="s">
        <v>0</v>
      </c>
      <c r="F3" s="4" t="s">
        <v>1</v>
      </c>
      <c r="G3" s="4" t="s">
        <v>2</v>
      </c>
      <c r="H3" s="4" t="s">
        <v>3</v>
      </c>
      <c r="K3" s="4" t="s">
        <v>56</v>
      </c>
    </row>
    <row r="4" spans="1:15" ht="30" customHeight="1" x14ac:dyDescent="0.3">
      <c r="A4" s="4">
        <v>60</v>
      </c>
      <c r="B4" s="4">
        <v>20</v>
      </c>
      <c r="C4" s="4">
        <v>2</v>
      </c>
      <c r="D4" s="4">
        <v>3</v>
      </c>
      <c r="E4" s="26">
        <f>3.142*(A4+(2*B4))*C4*D4</f>
        <v>1885.1999999999998</v>
      </c>
      <c r="F4" s="26">
        <f t="shared" ref="F4:F51" si="0">E4/1000</f>
        <v>1.8851999999999998</v>
      </c>
      <c r="G4" s="26">
        <f>E4/25.4</f>
        <v>74.220472440944874</v>
      </c>
      <c r="H4" s="26">
        <f>G4/12</f>
        <v>6.1850393700787398</v>
      </c>
      <c r="I4" s="26"/>
      <c r="K4" s="64">
        <f>0.8*A4/B4</f>
        <v>2.4</v>
      </c>
      <c r="L4" s="4"/>
      <c r="M4" s="4"/>
      <c r="N4" s="4"/>
      <c r="O4" s="4"/>
    </row>
    <row r="5" spans="1:15" ht="30" customHeight="1" x14ac:dyDescent="0.3">
      <c r="A5" s="4">
        <v>65</v>
      </c>
      <c r="B5" s="4">
        <v>20</v>
      </c>
      <c r="C5" s="4">
        <v>3</v>
      </c>
      <c r="D5" s="4">
        <v>3</v>
      </c>
      <c r="E5" s="26">
        <f t="shared" ref="E5:E52" si="1">3.142*(A5+(2*B5))*C5*D5</f>
        <v>2969.1899999999996</v>
      </c>
      <c r="F5" s="26">
        <f t="shared" si="0"/>
        <v>2.9691899999999998</v>
      </c>
      <c r="G5" s="26">
        <f t="shared" ref="G5:G52" si="2">E5/25.4</f>
        <v>116.89724409448819</v>
      </c>
      <c r="H5" s="26">
        <f t="shared" ref="H5:H52" si="3">G5/12</f>
        <v>9.7414370078740156</v>
      </c>
      <c r="I5" s="26"/>
      <c r="K5" s="64">
        <f t="shared" ref="K5:K52" si="4">0.8*A5/B5</f>
        <v>2.6</v>
      </c>
      <c r="L5" s="4"/>
      <c r="M5" s="4"/>
      <c r="N5" s="4"/>
      <c r="O5" s="4"/>
    </row>
    <row r="6" spans="1:15" ht="30" customHeight="1" x14ac:dyDescent="0.3">
      <c r="A6" s="4">
        <v>70</v>
      </c>
      <c r="B6" s="4">
        <v>20</v>
      </c>
      <c r="C6" s="4">
        <v>3</v>
      </c>
      <c r="D6" s="4">
        <v>3</v>
      </c>
      <c r="E6" s="26">
        <f t="shared" si="1"/>
        <v>3110.5800000000004</v>
      </c>
      <c r="F6" s="26">
        <f t="shared" si="0"/>
        <v>3.1105800000000006</v>
      </c>
      <c r="G6" s="26">
        <f t="shared" si="2"/>
        <v>122.46377952755908</v>
      </c>
      <c r="H6" s="26">
        <f t="shared" si="3"/>
        <v>10.205314960629924</v>
      </c>
      <c r="I6" s="26"/>
      <c r="K6" s="64">
        <f t="shared" si="4"/>
        <v>2.8</v>
      </c>
      <c r="L6" s="4"/>
      <c r="M6" s="4"/>
      <c r="N6" s="4"/>
      <c r="O6" s="4"/>
    </row>
    <row r="7" spans="1:15" ht="30" customHeight="1" x14ac:dyDescent="0.3">
      <c r="A7" s="4">
        <v>75</v>
      </c>
      <c r="B7" s="4">
        <v>20</v>
      </c>
      <c r="C7" s="4">
        <v>3</v>
      </c>
      <c r="D7" s="4">
        <v>3</v>
      </c>
      <c r="E7" s="26">
        <f t="shared" si="1"/>
        <v>3251.9700000000003</v>
      </c>
      <c r="F7" s="26">
        <f t="shared" si="0"/>
        <v>3.2519700000000005</v>
      </c>
      <c r="G7" s="26">
        <f t="shared" si="2"/>
        <v>128.03031496062994</v>
      </c>
      <c r="H7" s="26">
        <f t="shared" si="3"/>
        <v>10.669192913385828</v>
      </c>
      <c r="I7" s="26"/>
      <c r="K7" s="64">
        <f t="shared" si="4"/>
        <v>3</v>
      </c>
      <c r="L7" s="4"/>
      <c r="M7" s="4"/>
      <c r="N7" s="4"/>
      <c r="O7" s="4"/>
    </row>
    <row r="8" spans="1:15" ht="30" customHeight="1" x14ac:dyDescent="0.3">
      <c r="A8" s="4">
        <v>80</v>
      </c>
      <c r="B8" s="4">
        <v>20</v>
      </c>
      <c r="C8" s="4">
        <v>3</v>
      </c>
      <c r="D8" s="4">
        <v>3</v>
      </c>
      <c r="E8" s="26">
        <f t="shared" si="1"/>
        <v>3393.3599999999997</v>
      </c>
      <c r="F8" s="26">
        <f t="shared" si="0"/>
        <v>3.3933599999999995</v>
      </c>
      <c r="G8" s="26">
        <f t="shared" si="2"/>
        <v>133.59685039370078</v>
      </c>
      <c r="H8" s="26">
        <f t="shared" si="3"/>
        <v>11.133070866141731</v>
      </c>
      <c r="I8" s="26"/>
      <c r="K8" s="64">
        <f t="shared" si="4"/>
        <v>3.2</v>
      </c>
      <c r="L8" s="4"/>
      <c r="M8" s="4"/>
      <c r="N8" s="4"/>
      <c r="O8" s="4"/>
    </row>
    <row r="9" spans="1:15" ht="30" customHeight="1" x14ac:dyDescent="0.3">
      <c r="A9" s="4">
        <v>85</v>
      </c>
      <c r="B9" s="4">
        <v>20</v>
      </c>
      <c r="C9" s="4">
        <v>3</v>
      </c>
      <c r="D9" s="4">
        <v>3</v>
      </c>
      <c r="E9" s="26">
        <f t="shared" si="1"/>
        <v>3534.75</v>
      </c>
      <c r="F9" s="26">
        <f t="shared" si="0"/>
        <v>3.5347499999999998</v>
      </c>
      <c r="G9" s="26">
        <f t="shared" si="2"/>
        <v>139.16338582677167</v>
      </c>
      <c r="H9" s="26">
        <f t="shared" si="3"/>
        <v>11.596948818897639</v>
      </c>
      <c r="I9" s="26"/>
      <c r="K9" s="64">
        <f t="shared" si="4"/>
        <v>3.4</v>
      </c>
      <c r="L9" s="4"/>
      <c r="M9" s="4"/>
      <c r="N9" s="4"/>
      <c r="O9" s="4"/>
    </row>
    <row r="10" spans="1:15" ht="30" customHeight="1" x14ac:dyDescent="0.3">
      <c r="A10" s="4">
        <v>90</v>
      </c>
      <c r="B10" s="4">
        <v>20</v>
      </c>
      <c r="C10" s="4">
        <v>4</v>
      </c>
      <c r="D10" s="4">
        <v>3</v>
      </c>
      <c r="E10" s="26">
        <f t="shared" si="1"/>
        <v>4901.5199999999995</v>
      </c>
      <c r="F10" s="26">
        <f t="shared" si="0"/>
        <v>4.9015199999999997</v>
      </c>
      <c r="G10" s="26">
        <f t="shared" si="2"/>
        <v>192.97322834645669</v>
      </c>
      <c r="H10" s="26">
        <f t="shared" si="3"/>
        <v>16.081102362204724</v>
      </c>
      <c r="I10" s="26"/>
      <c r="K10" s="64">
        <f t="shared" si="4"/>
        <v>3.6</v>
      </c>
      <c r="L10" s="4"/>
      <c r="M10" s="4"/>
      <c r="N10" s="4"/>
      <c r="O10" s="4"/>
    </row>
    <row r="11" spans="1:15" ht="30" customHeight="1" x14ac:dyDescent="0.3">
      <c r="A11" s="4">
        <v>95</v>
      </c>
      <c r="B11" s="4">
        <v>20</v>
      </c>
      <c r="C11" s="4">
        <v>4</v>
      </c>
      <c r="D11" s="4">
        <v>3</v>
      </c>
      <c r="E11" s="26">
        <f t="shared" si="1"/>
        <v>5090.0399999999991</v>
      </c>
      <c r="F11" s="26">
        <f t="shared" si="0"/>
        <v>5.0900399999999992</v>
      </c>
      <c r="G11" s="26">
        <f t="shared" si="2"/>
        <v>200.39527559055117</v>
      </c>
      <c r="H11" s="26">
        <f t="shared" si="3"/>
        <v>16.699606299212597</v>
      </c>
      <c r="I11" s="26"/>
      <c r="K11" s="64">
        <f t="shared" si="4"/>
        <v>3.8</v>
      </c>
      <c r="L11" s="4"/>
      <c r="M11" s="4"/>
      <c r="N11" s="4"/>
      <c r="O11" s="4"/>
    </row>
    <row r="12" spans="1:15" ht="30" customHeight="1" x14ac:dyDescent="0.3">
      <c r="A12" s="4">
        <v>100</v>
      </c>
      <c r="B12" s="4">
        <v>20</v>
      </c>
      <c r="C12" s="4">
        <v>4</v>
      </c>
      <c r="D12" s="4">
        <v>3</v>
      </c>
      <c r="E12" s="26">
        <f t="shared" si="1"/>
        <v>5278.5599999999995</v>
      </c>
      <c r="F12" s="26">
        <f t="shared" si="0"/>
        <v>5.2785599999999997</v>
      </c>
      <c r="G12" s="26">
        <f t="shared" si="2"/>
        <v>207.81732283464567</v>
      </c>
      <c r="H12" s="26">
        <f t="shared" si="3"/>
        <v>17.318110236220473</v>
      </c>
      <c r="I12" s="26"/>
      <c r="K12" s="64">
        <f t="shared" si="4"/>
        <v>4</v>
      </c>
      <c r="L12" s="4"/>
      <c r="M12" s="4"/>
      <c r="N12" s="4"/>
      <c r="O12" s="4"/>
    </row>
    <row r="13" spans="1:15" ht="30" customHeight="1" x14ac:dyDescent="0.3">
      <c r="A13" s="4">
        <v>105</v>
      </c>
      <c r="B13" s="4">
        <v>20</v>
      </c>
      <c r="C13" s="4">
        <v>4</v>
      </c>
      <c r="D13" s="4">
        <v>3</v>
      </c>
      <c r="E13" s="26">
        <f t="shared" si="1"/>
        <v>5467.08</v>
      </c>
      <c r="F13" s="26">
        <f t="shared" si="0"/>
        <v>5.4670800000000002</v>
      </c>
      <c r="G13" s="26">
        <f t="shared" si="2"/>
        <v>215.23937007874017</v>
      </c>
      <c r="H13" s="26">
        <f t="shared" si="3"/>
        <v>17.936614173228346</v>
      </c>
      <c r="I13" s="26"/>
      <c r="K13" s="64">
        <f t="shared" si="4"/>
        <v>4.2</v>
      </c>
      <c r="L13" s="4"/>
      <c r="M13" s="4"/>
      <c r="N13" s="4"/>
      <c r="O13" s="4"/>
    </row>
    <row r="14" spans="1:15" ht="30" customHeight="1" x14ac:dyDescent="0.3">
      <c r="A14" s="4">
        <v>110</v>
      </c>
      <c r="B14" s="4">
        <v>20</v>
      </c>
      <c r="C14" s="4">
        <v>4</v>
      </c>
      <c r="D14" s="4">
        <v>3</v>
      </c>
      <c r="E14" s="26">
        <f t="shared" si="1"/>
        <v>5655.6</v>
      </c>
      <c r="F14" s="26">
        <f t="shared" si="0"/>
        <v>5.6556000000000006</v>
      </c>
      <c r="G14" s="26">
        <f t="shared" si="2"/>
        <v>222.66141732283467</v>
      </c>
      <c r="H14" s="26">
        <f t="shared" si="3"/>
        <v>18.555118110236222</v>
      </c>
      <c r="I14" s="26"/>
      <c r="K14" s="64">
        <f t="shared" si="4"/>
        <v>4.4000000000000004</v>
      </c>
      <c r="L14" s="4"/>
      <c r="M14" s="4"/>
      <c r="N14" s="4"/>
      <c r="O14" s="4"/>
    </row>
    <row r="15" spans="1:15" ht="30" customHeight="1" x14ac:dyDescent="0.3">
      <c r="A15" s="4">
        <v>115</v>
      </c>
      <c r="B15" s="4">
        <v>20</v>
      </c>
      <c r="C15" s="4">
        <v>5</v>
      </c>
      <c r="D15" s="4">
        <v>3</v>
      </c>
      <c r="E15" s="26">
        <f t="shared" si="1"/>
        <v>7305.1500000000005</v>
      </c>
      <c r="F15" s="26">
        <f t="shared" si="0"/>
        <v>7.3051500000000003</v>
      </c>
      <c r="G15" s="26">
        <f t="shared" si="2"/>
        <v>287.60433070866145</v>
      </c>
      <c r="H15" s="26">
        <f t="shared" si="3"/>
        <v>23.967027559055122</v>
      </c>
      <c r="I15" s="26"/>
      <c r="K15" s="64">
        <f t="shared" si="4"/>
        <v>4.5999999999999996</v>
      </c>
      <c r="L15" s="4"/>
      <c r="M15" s="4"/>
      <c r="N15" s="4"/>
      <c r="O15" s="4"/>
    </row>
    <row r="16" spans="1:15" ht="30" customHeight="1" x14ac:dyDescent="0.3">
      <c r="A16" s="4">
        <v>120</v>
      </c>
      <c r="B16" s="4">
        <v>20</v>
      </c>
      <c r="C16" s="4">
        <v>5</v>
      </c>
      <c r="D16" s="4">
        <v>3</v>
      </c>
      <c r="E16" s="26">
        <f t="shared" si="1"/>
        <v>7540.7999999999993</v>
      </c>
      <c r="F16" s="26">
        <f t="shared" si="0"/>
        <v>7.5407999999999991</v>
      </c>
      <c r="G16" s="26">
        <f t="shared" si="2"/>
        <v>296.8818897637795</v>
      </c>
      <c r="H16" s="26">
        <f t="shared" si="3"/>
        <v>24.740157480314959</v>
      </c>
      <c r="I16" s="26"/>
      <c r="K16" s="64">
        <f t="shared" si="4"/>
        <v>4.8</v>
      </c>
      <c r="L16" s="4"/>
      <c r="M16" s="4"/>
      <c r="N16" s="4"/>
      <c r="O16" s="4"/>
    </row>
    <row r="17" spans="1:15" ht="30" customHeight="1" x14ac:dyDescent="0.3">
      <c r="A17" s="4">
        <v>125</v>
      </c>
      <c r="B17" s="4">
        <v>20</v>
      </c>
      <c r="C17" s="4">
        <v>5</v>
      </c>
      <c r="D17" s="4">
        <v>3</v>
      </c>
      <c r="E17" s="26">
        <f t="shared" si="1"/>
        <v>7776.4499999999989</v>
      </c>
      <c r="F17" s="26">
        <f t="shared" si="0"/>
        <v>7.7764499999999988</v>
      </c>
      <c r="G17" s="26">
        <f t="shared" si="2"/>
        <v>306.1594488188976</v>
      </c>
      <c r="H17" s="26">
        <f t="shared" si="3"/>
        <v>25.5132874015748</v>
      </c>
      <c r="I17" s="26"/>
      <c r="K17" s="64">
        <f t="shared" si="4"/>
        <v>5</v>
      </c>
      <c r="L17" s="4"/>
      <c r="M17" s="4"/>
      <c r="N17" s="4"/>
      <c r="O17" s="4"/>
    </row>
    <row r="18" spans="1:15" ht="30" customHeight="1" x14ac:dyDescent="0.3">
      <c r="A18" s="4">
        <v>130</v>
      </c>
      <c r="B18" s="4">
        <v>20</v>
      </c>
      <c r="C18" s="4">
        <v>5</v>
      </c>
      <c r="D18" s="4">
        <v>3</v>
      </c>
      <c r="E18" s="26">
        <f t="shared" si="1"/>
        <v>8012.0999999999995</v>
      </c>
      <c r="F18" s="26">
        <f t="shared" si="0"/>
        <v>8.0121000000000002</v>
      </c>
      <c r="G18" s="26">
        <f t="shared" si="2"/>
        <v>315.43700787401576</v>
      </c>
      <c r="H18" s="26">
        <f t="shared" si="3"/>
        <v>26.286417322834648</v>
      </c>
      <c r="I18" s="26"/>
      <c r="K18" s="64">
        <f t="shared" si="4"/>
        <v>5.2</v>
      </c>
      <c r="L18" s="4"/>
      <c r="M18" s="4"/>
      <c r="N18" s="4"/>
      <c r="O18" s="4"/>
    </row>
    <row r="19" spans="1:15" ht="30" customHeight="1" x14ac:dyDescent="0.3">
      <c r="A19" s="4">
        <v>135</v>
      </c>
      <c r="B19" s="4">
        <v>20</v>
      </c>
      <c r="C19" s="4">
        <v>5</v>
      </c>
      <c r="D19" s="4">
        <v>3</v>
      </c>
      <c r="E19" s="26">
        <f t="shared" si="1"/>
        <v>8247.75</v>
      </c>
      <c r="F19" s="26">
        <f t="shared" si="0"/>
        <v>8.2477499999999999</v>
      </c>
      <c r="G19" s="26">
        <f t="shared" si="2"/>
        <v>324.71456692913387</v>
      </c>
      <c r="H19" s="26">
        <f t="shared" si="3"/>
        <v>27.059547244094489</v>
      </c>
      <c r="I19" s="26"/>
      <c r="K19" s="64">
        <f t="shared" si="4"/>
        <v>5.4</v>
      </c>
      <c r="L19" s="4"/>
      <c r="M19" s="4"/>
      <c r="N19" s="4"/>
      <c r="O19" s="4"/>
    </row>
    <row r="20" spans="1:15" ht="30" customHeight="1" x14ac:dyDescent="0.3">
      <c r="A20" s="4">
        <v>140</v>
      </c>
      <c r="B20" s="4">
        <v>20</v>
      </c>
      <c r="C20" s="4">
        <v>6</v>
      </c>
      <c r="D20" s="4">
        <v>3</v>
      </c>
      <c r="E20" s="26">
        <f t="shared" si="1"/>
        <v>10180.079999999998</v>
      </c>
      <c r="F20" s="26">
        <f t="shared" si="0"/>
        <v>10.180079999999998</v>
      </c>
      <c r="G20" s="26">
        <f t="shared" si="2"/>
        <v>400.79055118110233</v>
      </c>
      <c r="H20" s="26">
        <f t="shared" si="3"/>
        <v>33.399212598425194</v>
      </c>
      <c r="I20" s="26"/>
      <c r="K20" s="64">
        <f t="shared" si="4"/>
        <v>5.6</v>
      </c>
      <c r="L20" s="4"/>
      <c r="M20" s="4"/>
      <c r="N20" s="4"/>
      <c r="O20" s="4"/>
    </row>
    <row r="21" spans="1:15" ht="30" customHeight="1" x14ac:dyDescent="0.3">
      <c r="A21" s="4">
        <v>145</v>
      </c>
      <c r="B21" s="4">
        <v>20</v>
      </c>
      <c r="C21" s="4">
        <v>6</v>
      </c>
      <c r="D21" s="4">
        <v>3</v>
      </c>
      <c r="E21" s="26">
        <f t="shared" si="1"/>
        <v>10462.86</v>
      </c>
      <c r="F21" s="26">
        <f t="shared" si="0"/>
        <v>10.462860000000001</v>
      </c>
      <c r="G21" s="26">
        <f t="shared" si="2"/>
        <v>411.92362204724412</v>
      </c>
      <c r="H21" s="26">
        <f t="shared" si="3"/>
        <v>34.32696850393701</v>
      </c>
      <c r="I21" s="26"/>
      <c r="K21" s="64">
        <f t="shared" si="4"/>
        <v>5.8</v>
      </c>
      <c r="L21" s="4"/>
      <c r="M21" s="4"/>
      <c r="N21" s="4"/>
      <c r="O21" s="4"/>
    </row>
    <row r="22" spans="1:15" ht="30" customHeight="1" x14ac:dyDescent="0.3">
      <c r="A22" s="4">
        <v>150</v>
      </c>
      <c r="B22" s="4">
        <v>20</v>
      </c>
      <c r="C22" s="4">
        <v>6</v>
      </c>
      <c r="D22" s="4">
        <v>3</v>
      </c>
      <c r="E22" s="26">
        <f t="shared" si="1"/>
        <v>10745.64</v>
      </c>
      <c r="F22" s="26">
        <f t="shared" si="0"/>
        <v>10.74564</v>
      </c>
      <c r="G22" s="26">
        <f t="shared" si="2"/>
        <v>423.0566929133858</v>
      </c>
      <c r="H22" s="26">
        <f t="shared" si="3"/>
        <v>35.254724409448819</v>
      </c>
      <c r="I22" s="26"/>
      <c r="K22" s="64">
        <f t="shared" si="4"/>
        <v>6</v>
      </c>
      <c r="L22" s="4"/>
      <c r="M22" s="4"/>
      <c r="N22" s="4"/>
      <c r="O22" s="4"/>
    </row>
    <row r="23" spans="1:15" ht="30" customHeight="1" x14ac:dyDescent="0.3">
      <c r="A23" s="4">
        <v>155</v>
      </c>
      <c r="B23" s="4">
        <v>20</v>
      </c>
      <c r="C23" s="4">
        <v>6</v>
      </c>
      <c r="D23" s="4">
        <v>3</v>
      </c>
      <c r="E23" s="26">
        <f t="shared" si="1"/>
        <v>11028.419999999998</v>
      </c>
      <c r="F23" s="26">
        <f t="shared" si="0"/>
        <v>11.028419999999999</v>
      </c>
      <c r="G23" s="26">
        <f t="shared" si="2"/>
        <v>434.18976377952754</v>
      </c>
      <c r="H23" s="26">
        <f t="shared" si="3"/>
        <v>36.182480314960628</v>
      </c>
      <c r="I23" s="26"/>
      <c r="K23" s="64">
        <f t="shared" si="4"/>
        <v>6.2</v>
      </c>
      <c r="L23" s="4"/>
      <c r="M23" s="4"/>
      <c r="N23" s="4"/>
      <c r="O23" s="4"/>
    </row>
    <row r="24" spans="1:15" ht="30" customHeight="1" x14ac:dyDescent="0.3">
      <c r="A24" s="4">
        <v>160</v>
      </c>
      <c r="B24" s="4">
        <v>20</v>
      </c>
      <c r="C24" s="4">
        <v>6</v>
      </c>
      <c r="D24" s="4">
        <v>3</v>
      </c>
      <c r="E24" s="26">
        <f t="shared" si="1"/>
        <v>11311.199999999999</v>
      </c>
      <c r="F24" s="26">
        <f t="shared" si="0"/>
        <v>11.311199999999999</v>
      </c>
      <c r="G24" s="26">
        <f t="shared" si="2"/>
        <v>445.32283464566927</v>
      </c>
      <c r="H24" s="26">
        <f t="shared" si="3"/>
        <v>37.110236220472437</v>
      </c>
      <c r="I24" s="26"/>
      <c r="K24" s="64">
        <f t="shared" si="4"/>
        <v>6.4</v>
      </c>
      <c r="L24" s="4"/>
      <c r="M24" s="4"/>
      <c r="N24" s="4"/>
      <c r="O24" s="4"/>
    </row>
    <row r="25" spans="1:15" ht="30" customHeight="1" x14ac:dyDescent="0.3">
      <c r="A25" s="4">
        <v>165</v>
      </c>
      <c r="B25" s="4">
        <v>20</v>
      </c>
      <c r="C25" s="4">
        <v>7</v>
      </c>
      <c r="D25" s="4">
        <v>3</v>
      </c>
      <c r="E25" s="26">
        <f t="shared" si="1"/>
        <v>13526.310000000001</v>
      </c>
      <c r="F25" s="26">
        <f t="shared" si="0"/>
        <v>13.52631</v>
      </c>
      <c r="G25" s="26">
        <f t="shared" si="2"/>
        <v>532.53188976377965</v>
      </c>
      <c r="H25" s="26">
        <f t="shared" si="3"/>
        <v>44.377657480314973</v>
      </c>
      <c r="I25" s="26"/>
      <c r="K25" s="64">
        <f t="shared" si="4"/>
        <v>6.6</v>
      </c>
      <c r="L25" s="4"/>
      <c r="M25" s="4"/>
      <c r="N25" s="4"/>
      <c r="O25" s="4"/>
    </row>
    <row r="26" spans="1:15" ht="30" customHeight="1" x14ac:dyDescent="0.3">
      <c r="A26" s="4">
        <v>170</v>
      </c>
      <c r="B26" s="4">
        <v>20</v>
      </c>
      <c r="C26" s="4">
        <v>7</v>
      </c>
      <c r="D26" s="4">
        <v>3</v>
      </c>
      <c r="E26" s="26">
        <f t="shared" si="1"/>
        <v>13856.22</v>
      </c>
      <c r="F26" s="26">
        <f t="shared" si="0"/>
        <v>13.856219999999999</v>
      </c>
      <c r="G26" s="26">
        <f t="shared" si="2"/>
        <v>545.5204724409449</v>
      </c>
      <c r="H26" s="26">
        <f t="shared" si="3"/>
        <v>45.460039370078739</v>
      </c>
      <c r="I26" s="26"/>
      <c r="K26" s="64">
        <f t="shared" si="4"/>
        <v>6.8</v>
      </c>
      <c r="L26" s="4"/>
      <c r="M26" s="4"/>
      <c r="N26" s="4"/>
      <c r="O26" s="4"/>
    </row>
    <row r="27" spans="1:15" ht="30" customHeight="1" x14ac:dyDescent="0.3">
      <c r="A27" s="4">
        <v>175</v>
      </c>
      <c r="B27" s="4">
        <v>20</v>
      </c>
      <c r="C27" s="4">
        <v>7</v>
      </c>
      <c r="D27" s="4">
        <v>3</v>
      </c>
      <c r="E27" s="26">
        <f t="shared" si="1"/>
        <v>14186.130000000001</v>
      </c>
      <c r="F27" s="26">
        <f t="shared" si="0"/>
        <v>14.18613</v>
      </c>
      <c r="G27" s="26">
        <f t="shared" si="2"/>
        <v>558.50905511811027</v>
      </c>
      <c r="H27" s="26">
        <f t="shared" si="3"/>
        <v>46.54242125984252</v>
      </c>
      <c r="I27" s="26"/>
      <c r="K27" s="64">
        <f t="shared" si="4"/>
        <v>7</v>
      </c>
      <c r="L27" s="4"/>
      <c r="M27" s="4"/>
      <c r="N27" s="4"/>
      <c r="O27" s="4"/>
    </row>
    <row r="28" spans="1:15" ht="30" customHeight="1" x14ac:dyDescent="0.3">
      <c r="A28" s="4">
        <v>180</v>
      </c>
      <c r="B28" s="4">
        <v>20</v>
      </c>
      <c r="C28" s="4">
        <v>7</v>
      </c>
      <c r="D28" s="4">
        <v>3</v>
      </c>
      <c r="E28" s="26">
        <f t="shared" si="1"/>
        <v>14516.04</v>
      </c>
      <c r="F28" s="26">
        <f t="shared" si="0"/>
        <v>14.51604</v>
      </c>
      <c r="G28" s="26">
        <f t="shared" si="2"/>
        <v>571.49763779527564</v>
      </c>
      <c r="H28" s="26">
        <f t="shared" si="3"/>
        <v>47.624803149606301</v>
      </c>
      <c r="I28" s="26"/>
      <c r="K28" s="64">
        <f t="shared" si="4"/>
        <v>7.2</v>
      </c>
      <c r="L28" s="4"/>
      <c r="M28" s="4"/>
      <c r="N28" s="4"/>
      <c r="O28" s="4"/>
    </row>
    <row r="29" spans="1:15" ht="30" customHeight="1" x14ac:dyDescent="0.3">
      <c r="A29" s="4">
        <v>185</v>
      </c>
      <c r="B29" s="4">
        <v>20</v>
      </c>
      <c r="C29" s="4">
        <v>7</v>
      </c>
      <c r="D29" s="4">
        <v>3</v>
      </c>
      <c r="E29" s="26">
        <f t="shared" si="1"/>
        <v>14845.949999999999</v>
      </c>
      <c r="F29" s="26">
        <f t="shared" si="0"/>
        <v>14.845949999999998</v>
      </c>
      <c r="G29" s="26">
        <f t="shared" si="2"/>
        <v>584.48622047244089</v>
      </c>
      <c r="H29" s="26">
        <f t="shared" si="3"/>
        <v>48.707185039370074</v>
      </c>
      <c r="I29" s="26"/>
      <c r="K29" s="64">
        <f t="shared" si="4"/>
        <v>7.4</v>
      </c>
      <c r="L29" s="4"/>
      <c r="M29" s="4"/>
      <c r="N29" s="4"/>
      <c r="O29" s="4"/>
    </row>
    <row r="30" spans="1:15" ht="30" customHeight="1" x14ac:dyDescent="0.3">
      <c r="A30" s="4">
        <v>190</v>
      </c>
      <c r="B30" s="4">
        <v>20</v>
      </c>
      <c r="C30" s="4">
        <v>8</v>
      </c>
      <c r="D30" s="4">
        <v>3</v>
      </c>
      <c r="E30" s="26">
        <f t="shared" si="1"/>
        <v>17343.84</v>
      </c>
      <c r="F30" s="26">
        <f t="shared" si="0"/>
        <v>17.34384</v>
      </c>
      <c r="G30" s="26">
        <f t="shared" si="2"/>
        <v>682.828346456693</v>
      </c>
      <c r="H30" s="26">
        <f t="shared" si="3"/>
        <v>56.902362204724419</v>
      </c>
      <c r="I30" s="26"/>
      <c r="K30" s="64">
        <f t="shared" si="4"/>
        <v>7.6</v>
      </c>
      <c r="L30" s="4"/>
      <c r="M30" s="4"/>
      <c r="N30" s="4"/>
      <c r="O30" s="4"/>
    </row>
    <row r="31" spans="1:15" ht="30" customHeight="1" x14ac:dyDescent="0.3">
      <c r="A31" s="4">
        <v>195</v>
      </c>
      <c r="B31" s="4">
        <v>20</v>
      </c>
      <c r="C31" s="4">
        <v>8</v>
      </c>
      <c r="D31" s="4">
        <v>3</v>
      </c>
      <c r="E31" s="26">
        <f t="shared" si="1"/>
        <v>17720.88</v>
      </c>
      <c r="F31" s="26">
        <f t="shared" si="0"/>
        <v>17.720880000000001</v>
      </c>
      <c r="G31" s="26">
        <f t="shared" si="2"/>
        <v>697.67244094488194</v>
      </c>
      <c r="H31" s="26">
        <f t="shared" si="3"/>
        <v>58.139370078740164</v>
      </c>
      <c r="I31" s="26"/>
      <c r="K31" s="64">
        <f t="shared" si="4"/>
        <v>7.8</v>
      </c>
      <c r="L31" s="4"/>
      <c r="M31" s="4"/>
      <c r="N31" s="4"/>
      <c r="O31" s="4"/>
    </row>
    <row r="32" spans="1:15" ht="30" customHeight="1" x14ac:dyDescent="0.3">
      <c r="A32" s="4">
        <v>200</v>
      </c>
      <c r="B32" s="4">
        <v>20</v>
      </c>
      <c r="C32" s="4">
        <v>8</v>
      </c>
      <c r="D32" s="4">
        <v>3</v>
      </c>
      <c r="E32" s="26">
        <f t="shared" si="1"/>
        <v>18097.919999999998</v>
      </c>
      <c r="F32" s="26">
        <f t="shared" si="0"/>
        <v>18.097919999999998</v>
      </c>
      <c r="G32" s="26">
        <f t="shared" si="2"/>
        <v>712.51653543307089</v>
      </c>
      <c r="H32" s="26">
        <f t="shared" si="3"/>
        <v>59.376377952755909</v>
      </c>
      <c r="I32" s="26"/>
      <c r="K32" s="64">
        <f t="shared" si="4"/>
        <v>8</v>
      </c>
      <c r="L32" s="4"/>
      <c r="M32" s="4"/>
      <c r="N32" s="4"/>
      <c r="O32" s="4"/>
    </row>
    <row r="33" spans="1:15" ht="30" customHeight="1" x14ac:dyDescent="0.3">
      <c r="A33" s="4">
        <v>205</v>
      </c>
      <c r="B33" s="4">
        <v>20</v>
      </c>
      <c r="C33" s="4">
        <v>8</v>
      </c>
      <c r="D33" s="4">
        <v>3</v>
      </c>
      <c r="E33" s="26">
        <f t="shared" si="1"/>
        <v>18474.96</v>
      </c>
      <c r="F33" s="26">
        <f t="shared" si="0"/>
        <v>18.474959999999999</v>
      </c>
      <c r="G33" s="26">
        <f t="shared" si="2"/>
        <v>727.36062992125983</v>
      </c>
      <c r="H33" s="26">
        <f t="shared" si="3"/>
        <v>60.613385826771655</v>
      </c>
      <c r="I33" s="26"/>
      <c r="K33" s="64">
        <f t="shared" si="4"/>
        <v>8.1999999999999993</v>
      </c>
      <c r="L33" s="4"/>
      <c r="M33" s="4"/>
      <c r="N33" s="4"/>
      <c r="O33" s="4"/>
    </row>
    <row r="34" spans="1:15" ht="30" customHeight="1" x14ac:dyDescent="0.3">
      <c r="A34" s="4">
        <v>210</v>
      </c>
      <c r="B34" s="4">
        <v>20</v>
      </c>
      <c r="C34" s="4">
        <v>8</v>
      </c>
      <c r="D34" s="4">
        <v>3</v>
      </c>
      <c r="E34" s="26">
        <f t="shared" si="1"/>
        <v>18852</v>
      </c>
      <c r="F34" s="26">
        <f t="shared" si="0"/>
        <v>18.852</v>
      </c>
      <c r="G34" s="26">
        <f t="shared" si="2"/>
        <v>742.20472440944889</v>
      </c>
      <c r="H34" s="26">
        <f t="shared" si="3"/>
        <v>61.850393700787407</v>
      </c>
      <c r="I34" s="26"/>
      <c r="K34" s="64">
        <f t="shared" si="4"/>
        <v>8.4</v>
      </c>
      <c r="L34" s="4"/>
      <c r="M34" s="4"/>
      <c r="N34" s="4"/>
      <c r="O34" s="4"/>
    </row>
    <row r="35" spans="1:15" ht="30" customHeight="1" x14ac:dyDescent="0.3">
      <c r="A35" s="4">
        <v>215</v>
      </c>
      <c r="B35" s="4">
        <v>20</v>
      </c>
      <c r="C35" s="4">
        <v>9</v>
      </c>
      <c r="D35" s="4">
        <v>3</v>
      </c>
      <c r="E35" s="26">
        <f t="shared" si="1"/>
        <v>21632.67</v>
      </c>
      <c r="F35" s="26">
        <f t="shared" si="0"/>
        <v>21.632669999999997</v>
      </c>
      <c r="G35" s="26">
        <f t="shared" si="2"/>
        <v>851.67992125984244</v>
      </c>
      <c r="H35" s="26">
        <f t="shared" si="3"/>
        <v>70.973326771653532</v>
      </c>
      <c r="I35" s="26"/>
      <c r="K35" s="64">
        <f t="shared" si="4"/>
        <v>8.6</v>
      </c>
      <c r="L35" s="4"/>
      <c r="M35" s="4"/>
      <c r="N35" s="4"/>
      <c r="O35" s="4"/>
    </row>
    <row r="36" spans="1:15" ht="30" customHeight="1" x14ac:dyDescent="0.3">
      <c r="A36" s="4">
        <v>220</v>
      </c>
      <c r="B36" s="4">
        <v>20</v>
      </c>
      <c r="C36" s="4">
        <v>9</v>
      </c>
      <c r="D36" s="4">
        <v>3</v>
      </c>
      <c r="E36" s="26">
        <f t="shared" si="1"/>
        <v>22056.84</v>
      </c>
      <c r="F36" s="26">
        <f t="shared" si="0"/>
        <v>22.056840000000001</v>
      </c>
      <c r="G36" s="26">
        <f t="shared" si="2"/>
        <v>868.37952755905519</v>
      </c>
      <c r="H36" s="26">
        <f t="shared" si="3"/>
        <v>72.364960629921271</v>
      </c>
      <c r="I36" s="26"/>
      <c r="K36" s="64">
        <f t="shared" si="4"/>
        <v>8.8000000000000007</v>
      </c>
      <c r="L36" s="4"/>
      <c r="M36" s="4"/>
      <c r="N36" s="4"/>
      <c r="O36" s="4"/>
    </row>
    <row r="37" spans="1:15" ht="30" customHeight="1" x14ac:dyDescent="0.3">
      <c r="A37" s="4">
        <v>225</v>
      </c>
      <c r="B37" s="4">
        <v>20</v>
      </c>
      <c r="C37" s="4">
        <v>9</v>
      </c>
      <c r="D37" s="4">
        <v>3</v>
      </c>
      <c r="E37" s="26">
        <f t="shared" si="1"/>
        <v>22481.010000000002</v>
      </c>
      <c r="F37" s="26">
        <f t="shared" si="0"/>
        <v>22.481010000000001</v>
      </c>
      <c r="G37" s="26">
        <f t="shared" si="2"/>
        <v>885.07913385826782</v>
      </c>
      <c r="H37" s="26">
        <f t="shared" si="3"/>
        <v>73.756594488188981</v>
      </c>
      <c r="I37" s="26"/>
      <c r="K37" s="64">
        <f t="shared" si="4"/>
        <v>9</v>
      </c>
      <c r="L37" s="4"/>
      <c r="M37" s="4"/>
      <c r="N37" s="4"/>
      <c r="O37" s="4"/>
    </row>
    <row r="38" spans="1:15" ht="30" customHeight="1" x14ac:dyDescent="0.3">
      <c r="A38" s="4">
        <v>230</v>
      </c>
      <c r="B38" s="4">
        <v>20</v>
      </c>
      <c r="C38" s="4">
        <v>9</v>
      </c>
      <c r="D38" s="4">
        <v>3</v>
      </c>
      <c r="E38" s="26">
        <f t="shared" si="1"/>
        <v>22905.18</v>
      </c>
      <c r="F38" s="26">
        <f t="shared" si="0"/>
        <v>22.905180000000001</v>
      </c>
      <c r="G38" s="26">
        <f t="shared" si="2"/>
        <v>901.77874015748034</v>
      </c>
      <c r="H38" s="26">
        <f t="shared" si="3"/>
        <v>75.14822834645669</v>
      </c>
      <c r="I38" s="26"/>
      <c r="K38" s="64">
        <f t="shared" si="4"/>
        <v>9.1999999999999993</v>
      </c>
      <c r="L38" s="4"/>
      <c r="M38" s="4"/>
      <c r="N38" s="4"/>
      <c r="O38" s="4"/>
    </row>
    <row r="39" spans="1:15" ht="30" customHeight="1" x14ac:dyDescent="0.3">
      <c r="A39" s="4">
        <v>235</v>
      </c>
      <c r="B39" s="4">
        <v>20</v>
      </c>
      <c r="C39" s="4">
        <v>9</v>
      </c>
      <c r="D39" s="4">
        <v>3</v>
      </c>
      <c r="E39" s="26">
        <f t="shared" si="1"/>
        <v>23329.35</v>
      </c>
      <c r="F39" s="26">
        <f t="shared" si="0"/>
        <v>23.329349999999998</v>
      </c>
      <c r="G39" s="26">
        <f t="shared" si="2"/>
        <v>918.47834645669286</v>
      </c>
      <c r="H39" s="26">
        <f t="shared" si="3"/>
        <v>76.5398622047244</v>
      </c>
      <c r="I39" s="26"/>
      <c r="K39" s="64">
        <f t="shared" si="4"/>
        <v>9.4</v>
      </c>
      <c r="L39" s="4"/>
      <c r="M39" s="4"/>
      <c r="N39" s="4"/>
      <c r="O39" s="4"/>
    </row>
    <row r="40" spans="1:15" ht="30" customHeight="1" x14ac:dyDescent="0.3">
      <c r="A40" s="4">
        <v>240</v>
      </c>
      <c r="B40" s="4">
        <v>20</v>
      </c>
      <c r="C40" s="4">
        <v>10</v>
      </c>
      <c r="D40" s="4">
        <v>3</v>
      </c>
      <c r="E40" s="26">
        <f t="shared" si="1"/>
        <v>26392.800000000003</v>
      </c>
      <c r="F40" s="26">
        <f t="shared" si="0"/>
        <v>26.392800000000001</v>
      </c>
      <c r="G40" s="26">
        <f t="shared" si="2"/>
        <v>1039.0866141732286</v>
      </c>
      <c r="H40" s="26">
        <f t="shared" si="3"/>
        <v>86.590551181102384</v>
      </c>
      <c r="I40" s="26"/>
      <c r="K40" s="64">
        <f t="shared" si="4"/>
        <v>9.6</v>
      </c>
      <c r="L40" s="4"/>
      <c r="M40" s="4"/>
      <c r="N40" s="4"/>
      <c r="O40" s="4"/>
    </row>
    <row r="41" spans="1:15" ht="30" customHeight="1" x14ac:dyDescent="0.3">
      <c r="A41" s="4">
        <v>245</v>
      </c>
      <c r="B41" s="4">
        <v>20</v>
      </c>
      <c r="C41" s="4">
        <v>10</v>
      </c>
      <c r="D41" s="4">
        <v>3</v>
      </c>
      <c r="E41" s="26">
        <f t="shared" si="1"/>
        <v>26864.100000000002</v>
      </c>
      <c r="F41" s="26">
        <f t="shared" si="0"/>
        <v>26.864100000000001</v>
      </c>
      <c r="G41" s="26">
        <f t="shared" si="2"/>
        <v>1057.6417322834648</v>
      </c>
      <c r="H41" s="26">
        <f t="shared" si="3"/>
        <v>88.136811023622059</v>
      </c>
      <c r="I41" s="26"/>
      <c r="K41" s="64">
        <f t="shared" si="4"/>
        <v>9.8000000000000007</v>
      </c>
      <c r="L41" s="4"/>
      <c r="M41" s="4"/>
      <c r="N41" s="4"/>
      <c r="O41" s="4"/>
    </row>
    <row r="42" spans="1:15" ht="30" customHeight="1" x14ac:dyDescent="0.3">
      <c r="A42" s="4">
        <v>250</v>
      </c>
      <c r="B42" s="4">
        <v>20</v>
      </c>
      <c r="C42" s="4">
        <v>10</v>
      </c>
      <c r="D42" s="4">
        <v>3</v>
      </c>
      <c r="E42" s="26">
        <f t="shared" si="1"/>
        <v>27335.399999999998</v>
      </c>
      <c r="F42" s="26">
        <f t="shared" si="0"/>
        <v>27.335399999999996</v>
      </c>
      <c r="G42" s="26">
        <f t="shared" si="2"/>
        <v>1076.1968503937007</v>
      </c>
      <c r="H42" s="26">
        <f t="shared" si="3"/>
        <v>89.683070866141733</v>
      </c>
      <c r="I42" s="26"/>
      <c r="K42" s="64">
        <f t="shared" si="4"/>
        <v>10</v>
      </c>
      <c r="L42" s="4"/>
      <c r="M42" s="4"/>
      <c r="N42" s="4"/>
      <c r="O42" s="4"/>
    </row>
    <row r="43" spans="1:15" ht="30" customHeight="1" x14ac:dyDescent="0.3">
      <c r="A43" s="4">
        <v>255</v>
      </c>
      <c r="B43" s="4">
        <v>20</v>
      </c>
      <c r="C43" s="4">
        <v>10</v>
      </c>
      <c r="D43" s="4">
        <v>3</v>
      </c>
      <c r="E43" s="26">
        <f t="shared" si="1"/>
        <v>27806.699999999997</v>
      </c>
      <c r="F43" s="26">
        <f t="shared" si="0"/>
        <v>27.806699999999996</v>
      </c>
      <c r="G43" s="26">
        <f t="shared" si="2"/>
        <v>1094.751968503937</v>
      </c>
      <c r="H43" s="26">
        <f t="shared" si="3"/>
        <v>91.229330708661408</v>
      </c>
      <c r="I43" s="26"/>
      <c r="K43" s="64">
        <f t="shared" si="4"/>
        <v>10.199999999999999</v>
      </c>
      <c r="L43" s="4"/>
      <c r="M43" s="4"/>
      <c r="N43" s="4"/>
      <c r="O43" s="4"/>
    </row>
    <row r="44" spans="1:15" ht="30" customHeight="1" x14ac:dyDescent="0.3">
      <c r="A44" s="4">
        <v>260</v>
      </c>
      <c r="B44" s="4">
        <v>20</v>
      </c>
      <c r="C44" s="4">
        <v>10</v>
      </c>
      <c r="D44" s="4">
        <v>3</v>
      </c>
      <c r="E44" s="26">
        <f t="shared" si="1"/>
        <v>28278</v>
      </c>
      <c r="F44" s="26">
        <f t="shared" si="0"/>
        <v>28.277999999999999</v>
      </c>
      <c r="G44" s="26">
        <f t="shared" si="2"/>
        <v>1113.3070866141734</v>
      </c>
      <c r="H44" s="26">
        <f t="shared" si="3"/>
        <v>92.775590551181111</v>
      </c>
      <c r="I44" s="26"/>
      <c r="K44" s="64">
        <f t="shared" si="4"/>
        <v>10.4</v>
      </c>
      <c r="L44" s="4"/>
      <c r="M44" s="4"/>
      <c r="N44" s="4"/>
      <c r="O44" s="4"/>
    </row>
    <row r="45" spans="1:15" ht="30" customHeight="1" x14ac:dyDescent="0.3">
      <c r="A45" s="4">
        <v>265</v>
      </c>
      <c r="B45" s="4">
        <v>20</v>
      </c>
      <c r="C45" s="4">
        <v>11</v>
      </c>
      <c r="D45" s="4">
        <v>3</v>
      </c>
      <c r="E45" s="26">
        <f t="shared" si="1"/>
        <v>31624.23</v>
      </c>
      <c r="F45" s="26">
        <f t="shared" si="0"/>
        <v>31.624230000000001</v>
      </c>
      <c r="G45" s="26">
        <f t="shared" si="2"/>
        <v>1245.0484251968505</v>
      </c>
      <c r="H45" s="26">
        <f t="shared" si="3"/>
        <v>103.75403543307088</v>
      </c>
      <c r="I45" s="26"/>
      <c r="K45" s="64">
        <f t="shared" si="4"/>
        <v>10.6</v>
      </c>
      <c r="L45" s="4"/>
      <c r="M45" s="4"/>
      <c r="N45" s="4"/>
      <c r="O45" s="4"/>
    </row>
    <row r="46" spans="1:15" ht="30" customHeight="1" x14ac:dyDescent="0.3">
      <c r="A46" s="4">
        <v>270</v>
      </c>
      <c r="B46" s="4">
        <v>20</v>
      </c>
      <c r="C46" s="4">
        <v>11</v>
      </c>
      <c r="D46" s="4">
        <v>3</v>
      </c>
      <c r="E46" s="26">
        <f t="shared" si="1"/>
        <v>32142.659999999996</v>
      </c>
      <c r="F46" s="26">
        <f t="shared" si="0"/>
        <v>32.142659999999999</v>
      </c>
      <c r="G46" s="26">
        <f t="shared" si="2"/>
        <v>1265.4590551181102</v>
      </c>
      <c r="H46" s="26">
        <f t="shared" si="3"/>
        <v>105.45492125984252</v>
      </c>
      <c r="I46" s="26"/>
      <c r="K46" s="64">
        <f t="shared" si="4"/>
        <v>10.8</v>
      </c>
      <c r="L46" s="4"/>
      <c r="M46" s="4"/>
      <c r="N46" s="4"/>
      <c r="O46" s="4"/>
    </row>
    <row r="47" spans="1:15" ht="30" customHeight="1" x14ac:dyDescent="0.3">
      <c r="A47" s="4">
        <v>275</v>
      </c>
      <c r="B47" s="4">
        <v>20</v>
      </c>
      <c r="C47" s="4">
        <v>11</v>
      </c>
      <c r="D47" s="4">
        <v>3</v>
      </c>
      <c r="E47" s="26">
        <f t="shared" si="1"/>
        <v>32661.090000000004</v>
      </c>
      <c r="F47" s="26">
        <f t="shared" si="0"/>
        <v>32.661090000000002</v>
      </c>
      <c r="G47" s="26">
        <f t="shared" si="2"/>
        <v>1285.8696850393703</v>
      </c>
      <c r="H47" s="26">
        <f t="shared" si="3"/>
        <v>107.15580708661419</v>
      </c>
      <c r="I47" s="26"/>
      <c r="K47" s="64">
        <f t="shared" si="4"/>
        <v>11</v>
      </c>
      <c r="L47" s="4"/>
      <c r="M47" s="4"/>
      <c r="N47" s="4"/>
      <c r="O47" s="4"/>
    </row>
    <row r="48" spans="1:15" ht="30" customHeight="1" x14ac:dyDescent="0.3">
      <c r="A48" s="4">
        <v>280</v>
      </c>
      <c r="B48" s="4">
        <v>20</v>
      </c>
      <c r="C48" s="4">
        <v>11</v>
      </c>
      <c r="D48" s="4">
        <v>3</v>
      </c>
      <c r="E48" s="26">
        <f t="shared" si="1"/>
        <v>33179.520000000004</v>
      </c>
      <c r="F48" s="26">
        <f t="shared" si="0"/>
        <v>33.179520000000004</v>
      </c>
      <c r="G48" s="26">
        <f t="shared" si="2"/>
        <v>1306.2803149606302</v>
      </c>
      <c r="H48" s="26">
        <f t="shared" si="3"/>
        <v>108.85669291338586</v>
      </c>
      <c r="I48" s="26"/>
      <c r="K48" s="64">
        <f t="shared" si="4"/>
        <v>11.2</v>
      </c>
      <c r="L48" s="4"/>
      <c r="M48" s="4"/>
      <c r="N48" s="4"/>
      <c r="O48" s="4"/>
    </row>
    <row r="49" spans="1:15" ht="30" customHeight="1" x14ac:dyDescent="0.3">
      <c r="A49" s="4">
        <v>285</v>
      </c>
      <c r="B49" s="4">
        <v>20</v>
      </c>
      <c r="C49" s="4">
        <v>11</v>
      </c>
      <c r="D49" s="4">
        <v>3</v>
      </c>
      <c r="E49" s="26">
        <f t="shared" si="1"/>
        <v>33697.949999999997</v>
      </c>
      <c r="F49" s="26">
        <f t="shared" si="0"/>
        <v>33.697949999999999</v>
      </c>
      <c r="G49" s="26">
        <f t="shared" si="2"/>
        <v>1326.6909448818897</v>
      </c>
      <c r="H49" s="26">
        <f t="shared" si="3"/>
        <v>110.55757874015747</v>
      </c>
      <c r="I49" s="26"/>
      <c r="K49" s="64">
        <f t="shared" si="4"/>
        <v>11.4</v>
      </c>
      <c r="L49" s="4"/>
      <c r="M49" s="4"/>
      <c r="N49" s="4"/>
      <c r="O49" s="4"/>
    </row>
    <row r="50" spans="1:15" ht="30" customHeight="1" x14ac:dyDescent="0.3">
      <c r="A50" s="4">
        <v>290</v>
      </c>
      <c r="B50" s="4">
        <v>20</v>
      </c>
      <c r="C50" s="4">
        <v>12</v>
      </c>
      <c r="D50" s="4">
        <v>3</v>
      </c>
      <c r="E50" s="26">
        <f t="shared" si="1"/>
        <v>37326.959999999999</v>
      </c>
      <c r="F50" s="26">
        <f t="shared" si="0"/>
        <v>37.32696</v>
      </c>
      <c r="G50" s="26">
        <f t="shared" si="2"/>
        <v>1469.5653543307087</v>
      </c>
      <c r="H50" s="26">
        <f t="shared" si="3"/>
        <v>122.46377952755905</v>
      </c>
      <c r="I50" s="26"/>
      <c r="K50" s="64">
        <f t="shared" si="4"/>
        <v>11.6</v>
      </c>
      <c r="L50" s="4"/>
      <c r="M50" s="4"/>
      <c r="N50" s="4"/>
      <c r="O50" s="4"/>
    </row>
    <row r="51" spans="1:15" ht="30" customHeight="1" x14ac:dyDescent="0.3">
      <c r="A51" s="4">
        <v>295</v>
      </c>
      <c r="B51" s="4">
        <v>20</v>
      </c>
      <c r="C51" s="4">
        <v>12</v>
      </c>
      <c r="D51" s="4">
        <v>3</v>
      </c>
      <c r="E51" s="26">
        <f t="shared" si="1"/>
        <v>37892.520000000004</v>
      </c>
      <c r="F51" s="26">
        <f t="shared" si="0"/>
        <v>37.892520000000005</v>
      </c>
      <c r="G51" s="26">
        <f t="shared" si="2"/>
        <v>1491.8314960629923</v>
      </c>
      <c r="H51" s="26">
        <f t="shared" si="3"/>
        <v>124.31929133858269</v>
      </c>
      <c r="I51" s="26"/>
      <c r="K51" s="64">
        <f t="shared" si="4"/>
        <v>11.8</v>
      </c>
      <c r="L51" s="4"/>
      <c r="M51" s="4"/>
      <c r="N51" s="4"/>
      <c r="O51" s="4"/>
    </row>
    <row r="52" spans="1:15" ht="30" customHeight="1" x14ac:dyDescent="0.3">
      <c r="A52" s="4">
        <v>300</v>
      </c>
      <c r="B52" s="4">
        <v>20</v>
      </c>
      <c r="C52" s="4">
        <v>12</v>
      </c>
      <c r="D52" s="4">
        <v>3</v>
      </c>
      <c r="E52" s="26">
        <f t="shared" si="1"/>
        <v>38458.080000000002</v>
      </c>
      <c r="F52" s="26">
        <f>E52/1000</f>
        <v>38.458080000000002</v>
      </c>
      <c r="G52" s="26">
        <f t="shared" si="2"/>
        <v>1514.0976377952757</v>
      </c>
      <c r="H52" s="26">
        <f t="shared" si="3"/>
        <v>126.1748031496063</v>
      </c>
      <c r="I52" s="26"/>
      <c r="K52" s="64">
        <f t="shared" si="4"/>
        <v>12</v>
      </c>
      <c r="L52" s="4"/>
      <c r="M52" s="4"/>
      <c r="N52" s="4"/>
      <c r="O52" s="4"/>
    </row>
  </sheetData>
  <pageMargins left="0.7" right="0.7" top="0.75" bottom="0.75" header="0.3" footer="0.3"/>
  <pageSetup paperSize="9" orientation="portrait" horizontalDpi="0" verticalDpi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BB025-CD9B-1040-A043-EBD53D523DDF}">
  <dimension ref="A1:N51"/>
  <sheetViews>
    <sheetView workbookViewId="0">
      <selection activeCell="J7" sqref="J7"/>
    </sheetView>
  </sheetViews>
  <sheetFormatPr baseColWidth="10" defaultRowHeight="16" x14ac:dyDescent="0.2"/>
  <cols>
    <col min="2" max="2" width="11.83203125" customWidth="1"/>
    <col min="11" max="11" width="15.1640625" customWidth="1"/>
  </cols>
  <sheetData>
    <row r="1" spans="1:14" ht="30" customHeight="1" x14ac:dyDescent="0.2">
      <c r="A1" s="12" t="s">
        <v>88</v>
      </c>
    </row>
    <row r="2" spans="1:14" ht="30" customHeight="1" x14ac:dyDescent="0.2">
      <c r="A2" s="12"/>
      <c r="D2" s="65" t="s">
        <v>54</v>
      </c>
    </row>
    <row r="3" spans="1:14" s="15" customFormat="1" ht="60" customHeight="1" x14ac:dyDescent="0.2">
      <c r="A3" s="4" t="s">
        <v>50</v>
      </c>
      <c r="B3" s="4" t="s">
        <v>55</v>
      </c>
      <c r="C3" s="4" t="s">
        <v>52</v>
      </c>
      <c r="D3" s="4" t="s">
        <v>53</v>
      </c>
      <c r="E3" s="4" t="s">
        <v>0</v>
      </c>
      <c r="F3" s="4" t="s">
        <v>1</v>
      </c>
      <c r="G3" s="4" t="s">
        <v>2</v>
      </c>
      <c r="H3" s="4" t="s">
        <v>3</v>
      </c>
      <c r="K3" s="4" t="s">
        <v>57</v>
      </c>
    </row>
    <row r="4" spans="1:14" ht="30" customHeight="1" x14ac:dyDescent="0.3">
      <c r="A4" s="4">
        <v>65</v>
      </c>
      <c r="B4" s="4">
        <v>22</v>
      </c>
      <c r="C4" s="4">
        <v>2</v>
      </c>
      <c r="D4" s="4">
        <v>3</v>
      </c>
      <c r="E4" s="26">
        <f>3.142*(A4+(2*B4))*C4*D4</f>
        <v>2054.8679999999999</v>
      </c>
      <c r="F4" s="26">
        <f t="shared" ref="F4:F50" si="0">E4/1000</f>
        <v>2.0548679999999999</v>
      </c>
      <c r="G4" s="26">
        <f>E4/25.4</f>
        <v>80.900314960629927</v>
      </c>
      <c r="H4" s="26">
        <f t="shared" ref="H4:H50" si="1">G4/12</f>
        <v>6.741692913385827</v>
      </c>
      <c r="K4" s="64">
        <f>0.8*A4/B4</f>
        <v>2.3636363636363638</v>
      </c>
      <c r="L4" s="4"/>
      <c r="M4" s="4"/>
      <c r="N4" s="4"/>
    </row>
    <row r="5" spans="1:14" ht="30" customHeight="1" x14ac:dyDescent="0.3">
      <c r="A5" s="4">
        <v>70</v>
      </c>
      <c r="B5" s="4">
        <v>22</v>
      </c>
      <c r="C5" s="4">
        <v>3</v>
      </c>
      <c r="D5" s="4">
        <v>3</v>
      </c>
      <c r="E5" s="26">
        <f t="shared" ref="E5:E51" si="2">3.142*(A5+(2*B5))*C5*D5</f>
        <v>3223.6919999999996</v>
      </c>
      <c r="F5" s="26">
        <f t="shared" si="0"/>
        <v>3.2236919999999993</v>
      </c>
      <c r="G5" s="26">
        <f t="shared" ref="G5:G51" si="3">E5/25.4</f>
        <v>126.91700787401574</v>
      </c>
      <c r="H5" s="26">
        <f t="shared" si="1"/>
        <v>10.576417322834645</v>
      </c>
      <c r="K5" s="64">
        <f t="shared" ref="K5:K51" si="4">0.8*A5/B5</f>
        <v>2.5454545454545454</v>
      </c>
      <c r="L5" s="4"/>
      <c r="M5" s="4"/>
      <c r="N5" s="4"/>
    </row>
    <row r="6" spans="1:14" ht="30" customHeight="1" x14ac:dyDescent="0.3">
      <c r="A6" s="4">
        <v>75</v>
      </c>
      <c r="B6" s="4">
        <v>22</v>
      </c>
      <c r="C6" s="4">
        <v>3</v>
      </c>
      <c r="D6" s="4">
        <v>3</v>
      </c>
      <c r="E6" s="26">
        <f t="shared" si="2"/>
        <v>3365.0819999999999</v>
      </c>
      <c r="F6" s="26">
        <f t="shared" si="0"/>
        <v>3.3650819999999997</v>
      </c>
      <c r="G6" s="26">
        <f t="shared" si="3"/>
        <v>132.48354330708662</v>
      </c>
      <c r="H6" s="26">
        <f t="shared" si="1"/>
        <v>11.040295275590552</v>
      </c>
      <c r="K6" s="64">
        <f t="shared" si="4"/>
        <v>2.7272727272727271</v>
      </c>
      <c r="L6" s="4"/>
      <c r="M6" s="4"/>
      <c r="N6" s="4"/>
    </row>
    <row r="7" spans="1:14" ht="30" customHeight="1" x14ac:dyDescent="0.3">
      <c r="A7" s="4">
        <v>80</v>
      </c>
      <c r="B7" s="4">
        <v>22</v>
      </c>
      <c r="C7" s="4">
        <v>3</v>
      </c>
      <c r="D7" s="4">
        <v>3</v>
      </c>
      <c r="E7" s="26">
        <f t="shared" si="2"/>
        <v>3506.4720000000002</v>
      </c>
      <c r="F7" s="26">
        <f t="shared" si="0"/>
        <v>3.506472</v>
      </c>
      <c r="G7" s="26">
        <f t="shared" si="3"/>
        <v>138.05007874015749</v>
      </c>
      <c r="H7" s="26">
        <f t="shared" si="1"/>
        <v>11.504173228346458</v>
      </c>
      <c r="K7" s="64">
        <f t="shared" si="4"/>
        <v>2.9090909090909092</v>
      </c>
      <c r="L7" s="4"/>
      <c r="M7" s="4"/>
      <c r="N7" s="4"/>
    </row>
    <row r="8" spans="1:14" ht="30" customHeight="1" x14ac:dyDescent="0.3">
      <c r="A8" s="4">
        <v>85</v>
      </c>
      <c r="B8" s="4">
        <v>22</v>
      </c>
      <c r="C8" s="4">
        <v>3</v>
      </c>
      <c r="D8" s="4">
        <v>3</v>
      </c>
      <c r="E8" s="26">
        <f t="shared" si="2"/>
        <v>3647.8620000000001</v>
      </c>
      <c r="F8" s="26">
        <f t="shared" si="0"/>
        <v>3.6478619999999999</v>
      </c>
      <c r="G8" s="26">
        <f t="shared" si="3"/>
        <v>143.61661417322836</v>
      </c>
      <c r="H8" s="26">
        <f t="shared" si="1"/>
        <v>11.968051181102362</v>
      </c>
      <c r="K8" s="64">
        <f t="shared" si="4"/>
        <v>3.0909090909090908</v>
      </c>
      <c r="L8" s="4"/>
      <c r="M8" s="4"/>
      <c r="N8" s="4"/>
    </row>
    <row r="9" spans="1:14" ht="30" customHeight="1" x14ac:dyDescent="0.3">
      <c r="A9" s="4">
        <v>90</v>
      </c>
      <c r="B9" s="4">
        <v>22</v>
      </c>
      <c r="C9" s="4">
        <v>3</v>
      </c>
      <c r="D9" s="4">
        <v>3</v>
      </c>
      <c r="E9" s="26">
        <f t="shared" si="2"/>
        <v>3789.2519999999995</v>
      </c>
      <c r="F9" s="26">
        <f t="shared" si="0"/>
        <v>3.7892519999999994</v>
      </c>
      <c r="G9" s="26">
        <f t="shared" si="3"/>
        <v>149.1831496062992</v>
      </c>
      <c r="H9" s="26">
        <f t="shared" si="1"/>
        <v>12.431929133858267</v>
      </c>
      <c r="K9" s="64">
        <f t="shared" si="4"/>
        <v>3.2727272727272729</v>
      </c>
      <c r="L9" s="4"/>
      <c r="M9" s="4"/>
      <c r="N9" s="4"/>
    </row>
    <row r="10" spans="1:14" ht="30" customHeight="1" x14ac:dyDescent="0.3">
      <c r="A10" s="4">
        <v>95</v>
      </c>
      <c r="B10" s="4">
        <v>22</v>
      </c>
      <c r="C10" s="4">
        <v>3</v>
      </c>
      <c r="D10" s="4">
        <v>3</v>
      </c>
      <c r="E10" s="26">
        <f t="shared" si="2"/>
        <v>3930.6419999999998</v>
      </c>
      <c r="F10" s="26">
        <f t="shared" si="0"/>
        <v>3.9306419999999997</v>
      </c>
      <c r="G10" s="26">
        <f t="shared" si="3"/>
        <v>154.74968503937009</v>
      </c>
      <c r="H10" s="26">
        <f t="shared" si="1"/>
        <v>12.895807086614175</v>
      </c>
      <c r="K10" s="64">
        <f t="shared" si="4"/>
        <v>3.4545454545454546</v>
      </c>
      <c r="L10" s="4"/>
      <c r="M10" s="4"/>
      <c r="N10" s="4"/>
    </row>
    <row r="11" spans="1:14" ht="30" customHeight="1" x14ac:dyDescent="0.3">
      <c r="A11" s="4">
        <v>100</v>
      </c>
      <c r="B11" s="4">
        <v>22</v>
      </c>
      <c r="C11" s="4">
        <v>4</v>
      </c>
      <c r="D11" s="4">
        <v>3</v>
      </c>
      <c r="E11" s="26">
        <f t="shared" si="2"/>
        <v>5429.3760000000002</v>
      </c>
      <c r="F11" s="26">
        <f t="shared" si="0"/>
        <v>5.4293760000000004</v>
      </c>
      <c r="G11" s="26">
        <f t="shared" si="3"/>
        <v>213.75496062992127</v>
      </c>
      <c r="H11" s="26">
        <f t="shared" si="1"/>
        <v>17.812913385826771</v>
      </c>
      <c r="K11" s="64">
        <f t="shared" si="4"/>
        <v>3.6363636363636362</v>
      </c>
      <c r="L11" s="4"/>
      <c r="M11" s="4"/>
      <c r="N11" s="4"/>
    </row>
    <row r="12" spans="1:14" ht="30" customHeight="1" x14ac:dyDescent="0.3">
      <c r="A12" s="4">
        <v>105</v>
      </c>
      <c r="B12" s="4">
        <v>22</v>
      </c>
      <c r="C12" s="4">
        <v>4</v>
      </c>
      <c r="D12" s="4">
        <v>3</v>
      </c>
      <c r="E12" s="26">
        <f t="shared" si="2"/>
        <v>5617.8959999999997</v>
      </c>
      <c r="F12" s="26">
        <f t="shared" si="0"/>
        <v>5.617896</v>
      </c>
      <c r="G12" s="26">
        <f t="shared" si="3"/>
        <v>221.17700787401574</v>
      </c>
      <c r="H12" s="26">
        <f t="shared" si="1"/>
        <v>18.431417322834644</v>
      </c>
      <c r="K12" s="64">
        <f t="shared" si="4"/>
        <v>3.8181818181818183</v>
      </c>
      <c r="L12" s="4"/>
      <c r="M12" s="4"/>
      <c r="N12" s="4"/>
    </row>
    <row r="13" spans="1:14" ht="30" customHeight="1" x14ac:dyDescent="0.3">
      <c r="A13" s="4">
        <v>110</v>
      </c>
      <c r="B13" s="4">
        <v>22</v>
      </c>
      <c r="C13" s="4">
        <v>4</v>
      </c>
      <c r="D13" s="4">
        <v>3</v>
      </c>
      <c r="E13" s="26">
        <f t="shared" si="2"/>
        <v>5806.4160000000002</v>
      </c>
      <c r="F13" s="26">
        <f t="shared" si="0"/>
        <v>5.8064160000000005</v>
      </c>
      <c r="G13" s="26">
        <f t="shared" si="3"/>
        <v>228.59905511811024</v>
      </c>
      <c r="H13" s="26">
        <f t="shared" si="1"/>
        <v>19.04992125984252</v>
      </c>
      <c r="K13" s="64">
        <f t="shared" si="4"/>
        <v>4</v>
      </c>
      <c r="L13" s="4"/>
      <c r="M13" s="4"/>
      <c r="N13" s="4"/>
    </row>
    <row r="14" spans="1:14" ht="30" customHeight="1" x14ac:dyDescent="0.3">
      <c r="A14" s="4">
        <v>115</v>
      </c>
      <c r="B14" s="4">
        <v>22</v>
      </c>
      <c r="C14" s="4">
        <v>4</v>
      </c>
      <c r="D14" s="4">
        <v>3</v>
      </c>
      <c r="E14" s="26">
        <f t="shared" si="2"/>
        <v>5994.9359999999997</v>
      </c>
      <c r="F14" s="26">
        <f t="shared" si="0"/>
        <v>5.994936</v>
      </c>
      <c r="G14" s="26">
        <f t="shared" si="3"/>
        <v>236.02110236220472</v>
      </c>
      <c r="H14" s="26">
        <f t="shared" si="1"/>
        <v>19.668425196850393</v>
      </c>
      <c r="K14" s="64">
        <f t="shared" si="4"/>
        <v>4.1818181818181817</v>
      </c>
      <c r="L14" s="4"/>
      <c r="M14" s="4"/>
      <c r="N14" s="4"/>
    </row>
    <row r="15" spans="1:14" ht="30" customHeight="1" x14ac:dyDescent="0.3">
      <c r="A15" s="4">
        <v>120</v>
      </c>
      <c r="B15" s="4">
        <v>22</v>
      </c>
      <c r="C15" s="4">
        <v>4</v>
      </c>
      <c r="D15" s="4">
        <v>3</v>
      </c>
      <c r="E15" s="26">
        <f t="shared" si="2"/>
        <v>6183.4560000000001</v>
      </c>
      <c r="F15" s="26">
        <f t="shared" si="0"/>
        <v>6.1834560000000005</v>
      </c>
      <c r="G15" s="26">
        <f t="shared" si="3"/>
        <v>243.44314960629924</v>
      </c>
      <c r="H15" s="26">
        <f t="shared" si="1"/>
        <v>20.286929133858269</v>
      </c>
      <c r="K15" s="64">
        <f t="shared" si="4"/>
        <v>4.3636363636363633</v>
      </c>
      <c r="L15" s="4"/>
      <c r="M15" s="4"/>
      <c r="N15" s="4"/>
    </row>
    <row r="16" spans="1:14" ht="30" customHeight="1" x14ac:dyDescent="0.3">
      <c r="A16" s="4">
        <v>125</v>
      </c>
      <c r="B16" s="4">
        <v>22</v>
      </c>
      <c r="C16" s="4">
        <v>5</v>
      </c>
      <c r="D16" s="4">
        <v>3</v>
      </c>
      <c r="E16" s="26">
        <f t="shared" si="2"/>
        <v>7964.9699999999993</v>
      </c>
      <c r="F16" s="26">
        <f t="shared" si="0"/>
        <v>7.9649699999999992</v>
      </c>
      <c r="G16" s="26">
        <f t="shared" si="3"/>
        <v>313.58149606299213</v>
      </c>
      <c r="H16" s="26">
        <f t="shared" si="1"/>
        <v>26.131791338582676</v>
      </c>
      <c r="K16" s="64">
        <f t="shared" si="4"/>
        <v>4.5454545454545459</v>
      </c>
      <c r="L16" s="4"/>
      <c r="M16" s="4"/>
      <c r="N16" s="4"/>
    </row>
    <row r="17" spans="1:14" ht="30" customHeight="1" x14ac:dyDescent="0.3">
      <c r="A17" s="4">
        <v>130</v>
      </c>
      <c r="B17" s="4">
        <v>22</v>
      </c>
      <c r="C17" s="4">
        <v>5</v>
      </c>
      <c r="D17" s="4">
        <v>3</v>
      </c>
      <c r="E17" s="26">
        <f t="shared" si="2"/>
        <v>8200.619999999999</v>
      </c>
      <c r="F17" s="26">
        <f t="shared" si="0"/>
        <v>8.2006199999999989</v>
      </c>
      <c r="G17" s="26">
        <f t="shared" si="3"/>
        <v>322.85905511811023</v>
      </c>
      <c r="H17" s="26">
        <f t="shared" si="1"/>
        <v>26.904921259842521</v>
      </c>
      <c r="K17" s="64">
        <f t="shared" si="4"/>
        <v>4.7272727272727275</v>
      </c>
      <c r="L17" s="4"/>
      <c r="M17" s="4"/>
      <c r="N17" s="4"/>
    </row>
    <row r="18" spans="1:14" ht="30" customHeight="1" x14ac:dyDescent="0.3">
      <c r="A18" s="4">
        <v>135</v>
      </c>
      <c r="B18" s="4">
        <v>22</v>
      </c>
      <c r="C18" s="4">
        <v>5</v>
      </c>
      <c r="D18" s="4">
        <v>3</v>
      </c>
      <c r="E18" s="26">
        <f t="shared" si="2"/>
        <v>8436.27</v>
      </c>
      <c r="F18" s="26">
        <f t="shared" si="0"/>
        <v>8.4362700000000004</v>
      </c>
      <c r="G18" s="26">
        <f t="shared" si="3"/>
        <v>332.13661417322839</v>
      </c>
      <c r="H18" s="26">
        <f t="shared" si="1"/>
        <v>27.678051181102365</v>
      </c>
      <c r="K18" s="64">
        <f t="shared" si="4"/>
        <v>4.9090909090909092</v>
      </c>
      <c r="L18" s="4"/>
      <c r="M18" s="4"/>
      <c r="N18" s="4"/>
    </row>
    <row r="19" spans="1:14" ht="30" customHeight="1" x14ac:dyDescent="0.3">
      <c r="A19" s="4">
        <v>140</v>
      </c>
      <c r="B19" s="4">
        <v>22</v>
      </c>
      <c r="C19" s="4">
        <v>5</v>
      </c>
      <c r="D19" s="4">
        <v>3</v>
      </c>
      <c r="E19" s="26">
        <f t="shared" si="2"/>
        <v>8671.9199999999983</v>
      </c>
      <c r="F19" s="26">
        <f t="shared" si="0"/>
        <v>8.6719199999999983</v>
      </c>
      <c r="G19" s="26">
        <f t="shared" si="3"/>
        <v>341.41417322834639</v>
      </c>
      <c r="H19" s="26">
        <f t="shared" si="1"/>
        <v>28.451181102362199</v>
      </c>
      <c r="K19" s="64">
        <f t="shared" si="4"/>
        <v>5.0909090909090908</v>
      </c>
      <c r="L19" s="4"/>
      <c r="M19" s="4"/>
      <c r="N19" s="4"/>
    </row>
    <row r="20" spans="1:14" ht="30" customHeight="1" x14ac:dyDescent="0.3">
      <c r="A20" s="4">
        <v>145</v>
      </c>
      <c r="B20" s="4">
        <v>22</v>
      </c>
      <c r="C20" s="4">
        <v>5</v>
      </c>
      <c r="D20" s="4">
        <v>3</v>
      </c>
      <c r="E20" s="26">
        <f t="shared" si="2"/>
        <v>8907.57</v>
      </c>
      <c r="F20" s="26">
        <f t="shared" si="0"/>
        <v>8.9075699999999998</v>
      </c>
      <c r="G20" s="26">
        <f t="shared" si="3"/>
        <v>350.6917322834646</v>
      </c>
      <c r="H20" s="26">
        <f t="shared" si="1"/>
        <v>29.22431102362205</v>
      </c>
      <c r="K20" s="64">
        <f t="shared" si="4"/>
        <v>5.2727272727272725</v>
      </c>
      <c r="L20" s="4"/>
      <c r="M20" s="4"/>
      <c r="N20" s="4"/>
    </row>
    <row r="21" spans="1:14" ht="30" customHeight="1" x14ac:dyDescent="0.3">
      <c r="A21" s="4">
        <v>150</v>
      </c>
      <c r="B21" s="4">
        <v>22</v>
      </c>
      <c r="C21" s="4">
        <v>5</v>
      </c>
      <c r="D21" s="4">
        <v>3</v>
      </c>
      <c r="E21" s="26">
        <f t="shared" si="2"/>
        <v>9143.2199999999993</v>
      </c>
      <c r="F21" s="26">
        <f t="shared" si="0"/>
        <v>9.1432199999999995</v>
      </c>
      <c r="G21" s="26">
        <f t="shared" si="3"/>
        <v>359.96929133858265</v>
      </c>
      <c r="H21" s="26">
        <f t="shared" si="1"/>
        <v>29.997440944881888</v>
      </c>
      <c r="K21" s="64">
        <f t="shared" si="4"/>
        <v>5.4545454545454541</v>
      </c>
      <c r="L21" s="4"/>
      <c r="M21" s="4"/>
      <c r="N21" s="4"/>
    </row>
    <row r="22" spans="1:14" ht="30" customHeight="1" x14ac:dyDescent="0.3">
      <c r="A22" s="4">
        <v>155</v>
      </c>
      <c r="B22" s="4">
        <v>22</v>
      </c>
      <c r="C22" s="4">
        <v>6</v>
      </c>
      <c r="D22" s="4">
        <v>3</v>
      </c>
      <c r="E22" s="26">
        <f t="shared" si="2"/>
        <v>11254.644</v>
      </c>
      <c r="F22" s="26">
        <f t="shared" si="0"/>
        <v>11.254644000000001</v>
      </c>
      <c r="G22" s="26">
        <f t="shared" si="3"/>
        <v>443.09622047244096</v>
      </c>
      <c r="H22" s="26">
        <f t="shared" si="1"/>
        <v>36.924685039370083</v>
      </c>
      <c r="K22" s="64">
        <f t="shared" si="4"/>
        <v>5.6363636363636367</v>
      </c>
      <c r="L22" s="4"/>
      <c r="M22" s="4"/>
      <c r="N22" s="4"/>
    </row>
    <row r="23" spans="1:14" ht="30" customHeight="1" x14ac:dyDescent="0.3">
      <c r="A23" s="4">
        <v>160</v>
      </c>
      <c r="B23" s="4">
        <v>22</v>
      </c>
      <c r="C23" s="4">
        <v>6</v>
      </c>
      <c r="D23" s="4">
        <v>3</v>
      </c>
      <c r="E23" s="26">
        <f t="shared" si="2"/>
        <v>11537.423999999999</v>
      </c>
      <c r="F23" s="26">
        <f t="shared" si="0"/>
        <v>11.537424</v>
      </c>
      <c r="G23" s="26">
        <f t="shared" si="3"/>
        <v>454.22929133858264</v>
      </c>
      <c r="H23" s="26">
        <f t="shared" si="1"/>
        <v>37.852440944881884</v>
      </c>
      <c r="K23" s="64">
        <f t="shared" si="4"/>
        <v>5.8181818181818183</v>
      </c>
      <c r="L23" s="4"/>
      <c r="M23" s="4"/>
      <c r="N23" s="4"/>
    </row>
    <row r="24" spans="1:14" ht="30" customHeight="1" x14ac:dyDescent="0.3">
      <c r="A24" s="4">
        <v>165</v>
      </c>
      <c r="B24" s="4">
        <v>22</v>
      </c>
      <c r="C24" s="4">
        <v>6</v>
      </c>
      <c r="D24" s="4">
        <v>3</v>
      </c>
      <c r="E24" s="26">
        <f t="shared" si="2"/>
        <v>11820.204000000002</v>
      </c>
      <c r="F24" s="26">
        <f t="shared" si="0"/>
        <v>11.820204000000002</v>
      </c>
      <c r="G24" s="26">
        <f t="shared" si="3"/>
        <v>465.36236220472449</v>
      </c>
      <c r="H24" s="26">
        <f t="shared" si="1"/>
        <v>38.780196850393708</v>
      </c>
      <c r="K24" s="64">
        <f t="shared" si="4"/>
        <v>6</v>
      </c>
      <c r="L24" s="4"/>
      <c r="M24" s="4"/>
      <c r="N24" s="4"/>
    </row>
    <row r="25" spans="1:14" ht="30" customHeight="1" x14ac:dyDescent="0.3">
      <c r="A25" s="4">
        <v>170</v>
      </c>
      <c r="B25" s="4">
        <v>22</v>
      </c>
      <c r="C25" s="4">
        <v>6</v>
      </c>
      <c r="D25" s="4">
        <v>3</v>
      </c>
      <c r="E25" s="26">
        <f t="shared" si="2"/>
        <v>12102.984</v>
      </c>
      <c r="F25" s="26">
        <f t="shared" si="0"/>
        <v>12.102984000000001</v>
      </c>
      <c r="G25" s="26">
        <f t="shared" si="3"/>
        <v>476.49543307086617</v>
      </c>
      <c r="H25" s="26">
        <f t="shared" si="1"/>
        <v>39.707952755905517</v>
      </c>
      <c r="K25" s="64">
        <f t="shared" si="4"/>
        <v>6.1818181818181817</v>
      </c>
      <c r="L25" s="4"/>
      <c r="M25" s="4"/>
      <c r="N25" s="4"/>
    </row>
    <row r="26" spans="1:14" ht="30" customHeight="1" x14ac:dyDescent="0.3">
      <c r="A26" s="4">
        <v>175</v>
      </c>
      <c r="B26" s="4">
        <v>22</v>
      </c>
      <c r="C26" s="4">
        <v>6</v>
      </c>
      <c r="D26" s="4">
        <v>3</v>
      </c>
      <c r="E26" s="26">
        <f t="shared" si="2"/>
        <v>12385.763999999999</v>
      </c>
      <c r="F26" s="26">
        <f t="shared" si="0"/>
        <v>12.385764</v>
      </c>
      <c r="G26" s="26">
        <f t="shared" si="3"/>
        <v>487.62850393700785</v>
      </c>
      <c r="H26" s="26">
        <f t="shared" si="1"/>
        <v>40.635708661417318</v>
      </c>
      <c r="K26" s="64">
        <f t="shared" si="4"/>
        <v>6.3636363636363633</v>
      </c>
      <c r="L26" s="4"/>
      <c r="M26" s="4"/>
      <c r="N26" s="4"/>
    </row>
    <row r="27" spans="1:14" ht="30" customHeight="1" x14ac:dyDescent="0.3">
      <c r="A27" s="4">
        <v>180</v>
      </c>
      <c r="B27" s="4">
        <v>22</v>
      </c>
      <c r="C27" s="4">
        <v>7</v>
      </c>
      <c r="D27" s="4">
        <v>3</v>
      </c>
      <c r="E27" s="26">
        <f t="shared" si="2"/>
        <v>14779.968000000001</v>
      </c>
      <c r="F27" s="26">
        <f t="shared" si="0"/>
        <v>14.779968</v>
      </c>
      <c r="G27" s="26">
        <f t="shared" si="3"/>
        <v>581.88850393700795</v>
      </c>
      <c r="H27" s="26">
        <f t="shared" si="1"/>
        <v>48.490708661417329</v>
      </c>
      <c r="K27" s="64">
        <f t="shared" si="4"/>
        <v>6.5454545454545459</v>
      </c>
      <c r="L27" s="4"/>
      <c r="M27" s="4"/>
      <c r="N27" s="4"/>
    </row>
    <row r="28" spans="1:14" ht="30" customHeight="1" x14ac:dyDescent="0.3">
      <c r="A28" s="4">
        <v>185</v>
      </c>
      <c r="B28" s="4">
        <v>22</v>
      </c>
      <c r="C28" s="4">
        <v>7</v>
      </c>
      <c r="D28" s="4">
        <v>3</v>
      </c>
      <c r="E28" s="26">
        <f t="shared" si="2"/>
        <v>15109.878000000001</v>
      </c>
      <c r="F28" s="26">
        <f t="shared" si="0"/>
        <v>15.109878</v>
      </c>
      <c r="G28" s="26">
        <f t="shared" si="3"/>
        <v>594.87708661417332</v>
      </c>
      <c r="H28" s="26">
        <f t="shared" si="1"/>
        <v>49.57309055118111</v>
      </c>
      <c r="K28" s="64">
        <f t="shared" si="4"/>
        <v>6.7272727272727275</v>
      </c>
      <c r="L28" s="4"/>
      <c r="M28" s="4"/>
      <c r="N28" s="4"/>
    </row>
    <row r="29" spans="1:14" ht="30" customHeight="1" x14ac:dyDescent="0.3">
      <c r="A29" s="4">
        <v>190</v>
      </c>
      <c r="B29" s="4">
        <v>22</v>
      </c>
      <c r="C29" s="4">
        <v>7</v>
      </c>
      <c r="D29" s="4">
        <v>3</v>
      </c>
      <c r="E29" s="26">
        <f t="shared" si="2"/>
        <v>15439.787999999999</v>
      </c>
      <c r="F29" s="26">
        <f t="shared" si="0"/>
        <v>15.439787999999998</v>
      </c>
      <c r="G29" s="26">
        <f t="shared" si="3"/>
        <v>607.86566929133858</v>
      </c>
      <c r="H29" s="26">
        <f t="shared" si="1"/>
        <v>50.655472440944884</v>
      </c>
      <c r="K29" s="64">
        <f t="shared" si="4"/>
        <v>6.9090909090909092</v>
      </c>
      <c r="L29" s="4"/>
      <c r="M29" s="4"/>
      <c r="N29" s="4"/>
    </row>
    <row r="30" spans="1:14" ht="30" customHeight="1" x14ac:dyDescent="0.3">
      <c r="A30" s="4">
        <v>195</v>
      </c>
      <c r="B30" s="4">
        <v>22</v>
      </c>
      <c r="C30" s="4">
        <v>7</v>
      </c>
      <c r="D30" s="4">
        <v>3</v>
      </c>
      <c r="E30" s="26">
        <f t="shared" si="2"/>
        <v>15769.698</v>
      </c>
      <c r="F30" s="26">
        <f t="shared" si="0"/>
        <v>15.769698</v>
      </c>
      <c r="G30" s="26">
        <f t="shared" si="3"/>
        <v>620.85425196850395</v>
      </c>
      <c r="H30" s="26">
        <f t="shared" si="1"/>
        <v>51.737854330708664</v>
      </c>
      <c r="K30" s="64">
        <f t="shared" si="4"/>
        <v>7.0909090909090908</v>
      </c>
      <c r="L30" s="4"/>
      <c r="M30" s="4"/>
      <c r="N30" s="4"/>
    </row>
    <row r="31" spans="1:14" ht="30" customHeight="1" x14ac:dyDescent="0.3">
      <c r="A31" s="4">
        <v>200</v>
      </c>
      <c r="B31" s="4">
        <v>22</v>
      </c>
      <c r="C31" s="4">
        <v>7</v>
      </c>
      <c r="D31" s="4">
        <v>3</v>
      </c>
      <c r="E31" s="26">
        <f t="shared" si="2"/>
        <v>16099.608</v>
      </c>
      <c r="F31" s="26">
        <f t="shared" si="0"/>
        <v>16.099608</v>
      </c>
      <c r="G31" s="26">
        <f t="shared" si="3"/>
        <v>633.84283464566931</v>
      </c>
      <c r="H31" s="26">
        <f t="shared" si="1"/>
        <v>52.820236220472445</v>
      </c>
      <c r="K31" s="64">
        <f t="shared" si="4"/>
        <v>7.2727272727272725</v>
      </c>
      <c r="L31" s="4"/>
      <c r="M31" s="4"/>
      <c r="N31" s="4"/>
    </row>
    <row r="32" spans="1:14" ht="30" customHeight="1" x14ac:dyDescent="0.3">
      <c r="A32" s="4">
        <v>205</v>
      </c>
      <c r="B32" s="4">
        <v>22</v>
      </c>
      <c r="C32" s="4">
        <v>7</v>
      </c>
      <c r="D32" s="4">
        <v>3</v>
      </c>
      <c r="E32" s="26">
        <f t="shared" si="2"/>
        <v>16429.517999999996</v>
      </c>
      <c r="F32" s="26">
        <f t="shared" si="0"/>
        <v>16.429517999999998</v>
      </c>
      <c r="G32" s="26">
        <f t="shared" si="3"/>
        <v>646.83141732283457</v>
      </c>
      <c r="H32" s="26">
        <f t="shared" si="1"/>
        <v>53.902618110236212</v>
      </c>
      <c r="K32" s="64">
        <f t="shared" si="4"/>
        <v>7.4545454545454541</v>
      </c>
      <c r="L32" s="4"/>
      <c r="M32" s="4"/>
      <c r="N32" s="4"/>
    </row>
    <row r="33" spans="1:14" ht="30" customHeight="1" x14ac:dyDescent="0.3">
      <c r="A33" s="4">
        <v>210</v>
      </c>
      <c r="B33" s="4">
        <v>22</v>
      </c>
      <c r="C33" s="4">
        <v>8</v>
      </c>
      <c r="D33" s="4">
        <v>3</v>
      </c>
      <c r="E33" s="26">
        <f t="shared" si="2"/>
        <v>19153.631999999998</v>
      </c>
      <c r="F33" s="26">
        <f t="shared" si="0"/>
        <v>19.153631999999998</v>
      </c>
      <c r="G33" s="26">
        <f t="shared" si="3"/>
        <v>754.07999999999993</v>
      </c>
      <c r="H33" s="26">
        <f t="shared" si="1"/>
        <v>62.839999999999996</v>
      </c>
      <c r="K33" s="64">
        <f t="shared" si="4"/>
        <v>7.6363636363636367</v>
      </c>
      <c r="L33" s="4"/>
      <c r="M33" s="4"/>
      <c r="N33" s="4"/>
    </row>
    <row r="34" spans="1:14" ht="30" customHeight="1" x14ac:dyDescent="0.3">
      <c r="A34" s="4">
        <v>215</v>
      </c>
      <c r="B34" s="4">
        <v>22</v>
      </c>
      <c r="C34" s="4">
        <v>8</v>
      </c>
      <c r="D34" s="4">
        <v>3</v>
      </c>
      <c r="E34" s="26">
        <f t="shared" si="2"/>
        <v>19530.671999999999</v>
      </c>
      <c r="F34" s="26">
        <f t="shared" si="0"/>
        <v>19.530671999999999</v>
      </c>
      <c r="G34" s="26">
        <f t="shared" si="3"/>
        <v>768.92409448818898</v>
      </c>
      <c r="H34" s="26">
        <f t="shared" si="1"/>
        <v>64.077007874015749</v>
      </c>
      <c r="K34" s="64">
        <f t="shared" si="4"/>
        <v>7.8181818181818183</v>
      </c>
      <c r="L34" s="4"/>
      <c r="M34" s="4"/>
      <c r="N34" s="4"/>
    </row>
    <row r="35" spans="1:14" ht="30" customHeight="1" x14ac:dyDescent="0.3">
      <c r="A35" s="4">
        <v>220</v>
      </c>
      <c r="B35" s="4">
        <v>22</v>
      </c>
      <c r="C35" s="4">
        <v>8</v>
      </c>
      <c r="D35" s="4">
        <v>3</v>
      </c>
      <c r="E35" s="26">
        <f t="shared" si="2"/>
        <v>19907.712</v>
      </c>
      <c r="F35" s="26">
        <f t="shared" si="0"/>
        <v>19.907712</v>
      </c>
      <c r="G35" s="26">
        <f t="shared" si="3"/>
        <v>783.76818897637793</v>
      </c>
      <c r="H35" s="26">
        <f t="shared" si="1"/>
        <v>65.314015748031494</v>
      </c>
      <c r="K35" s="64">
        <f t="shared" si="4"/>
        <v>8</v>
      </c>
      <c r="L35" s="4"/>
      <c r="M35" s="4"/>
      <c r="N35" s="4"/>
    </row>
    <row r="36" spans="1:14" ht="30" customHeight="1" x14ac:dyDescent="0.3">
      <c r="A36" s="4">
        <v>225</v>
      </c>
      <c r="B36" s="4">
        <v>22</v>
      </c>
      <c r="C36" s="4">
        <v>8</v>
      </c>
      <c r="D36" s="4">
        <v>3</v>
      </c>
      <c r="E36" s="26">
        <f t="shared" si="2"/>
        <v>20284.752</v>
      </c>
      <c r="F36" s="26">
        <f t="shared" si="0"/>
        <v>20.284752000000001</v>
      </c>
      <c r="G36" s="26">
        <f t="shared" si="3"/>
        <v>798.61228346456699</v>
      </c>
      <c r="H36" s="26">
        <f t="shared" si="1"/>
        <v>66.551023622047254</v>
      </c>
      <c r="K36" s="64">
        <f t="shared" si="4"/>
        <v>8.1818181818181817</v>
      </c>
      <c r="L36" s="4"/>
      <c r="M36" s="4"/>
      <c r="N36" s="4"/>
    </row>
    <row r="37" spans="1:14" ht="30" customHeight="1" x14ac:dyDescent="0.3">
      <c r="A37" s="4">
        <v>230</v>
      </c>
      <c r="B37" s="4">
        <v>22</v>
      </c>
      <c r="C37" s="4">
        <v>8</v>
      </c>
      <c r="D37" s="4">
        <v>3</v>
      </c>
      <c r="E37" s="26">
        <f t="shared" si="2"/>
        <v>20661.792000000001</v>
      </c>
      <c r="F37" s="26">
        <f t="shared" si="0"/>
        <v>20.661792000000002</v>
      </c>
      <c r="G37" s="26">
        <f t="shared" si="3"/>
        <v>813.45637795275604</v>
      </c>
      <c r="H37" s="26">
        <f t="shared" si="1"/>
        <v>67.788031496062999</v>
      </c>
      <c r="K37" s="64">
        <f t="shared" si="4"/>
        <v>8.3636363636363633</v>
      </c>
      <c r="L37" s="4"/>
      <c r="M37" s="4"/>
      <c r="N37" s="4"/>
    </row>
    <row r="38" spans="1:14" ht="30" customHeight="1" x14ac:dyDescent="0.3">
      <c r="A38" s="4">
        <v>235</v>
      </c>
      <c r="B38" s="4">
        <v>22</v>
      </c>
      <c r="C38" s="4">
        <v>9</v>
      </c>
      <c r="D38" s="4">
        <v>3</v>
      </c>
      <c r="E38" s="26">
        <f t="shared" si="2"/>
        <v>23668.686000000002</v>
      </c>
      <c r="F38" s="26">
        <f t="shared" si="0"/>
        <v>23.668686000000001</v>
      </c>
      <c r="G38" s="26">
        <f t="shared" si="3"/>
        <v>931.83803149606308</v>
      </c>
      <c r="H38" s="26">
        <f t="shared" si="1"/>
        <v>77.653169291338585</v>
      </c>
      <c r="K38" s="64">
        <f t="shared" si="4"/>
        <v>8.545454545454545</v>
      </c>
      <c r="L38" s="4"/>
      <c r="M38" s="4"/>
      <c r="N38" s="4"/>
    </row>
    <row r="39" spans="1:14" ht="30" customHeight="1" x14ac:dyDescent="0.3">
      <c r="A39" s="4">
        <v>240</v>
      </c>
      <c r="B39" s="4">
        <v>22</v>
      </c>
      <c r="C39" s="4">
        <v>9</v>
      </c>
      <c r="D39" s="4">
        <v>3</v>
      </c>
      <c r="E39" s="26">
        <f t="shared" si="2"/>
        <v>24092.856</v>
      </c>
      <c r="F39" s="26">
        <f t="shared" si="0"/>
        <v>24.092856000000001</v>
      </c>
      <c r="G39" s="26">
        <f t="shared" si="3"/>
        <v>948.5376377952756</v>
      </c>
      <c r="H39" s="26">
        <f t="shared" si="1"/>
        <v>79.044803149606295</v>
      </c>
      <c r="K39" s="64">
        <f t="shared" si="4"/>
        <v>8.7272727272727266</v>
      </c>
      <c r="L39" s="4"/>
      <c r="M39" s="4"/>
      <c r="N39" s="4"/>
    </row>
    <row r="40" spans="1:14" ht="30" customHeight="1" x14ac:dyDescent="0.3">
      <c r="A40" s="4">
        <v>245</v>
      </c>
      <c r="B40" s="4">
        <v>22</v>
      </c>
      <c r="C40" s="4">
        <v>9</v>
      </c>
      <c r="D40" s="4">
        <v>3</v>
      </c>
      <c r="E40" s="26">
        <f t="shared" si="2"/>
        <v>24517.026000000002</v>
      </c>
      <c r="F40" s="26">
        <f t="shared" si="0"/>
        <v>24.517026000000001</v>
      </c>
      <c r="G40" s="26">
        <f t="shared" si="3"/>
        <v>965.23724409448835</v>
      </c>
      <c r="H40" s="26">
        <f t="shared" si="1"/>
        <v>80.436437007874034</v>
      </c>
      <c r="K40" s="64">
        <f t="shared" si="4"/>
        <v>8.9090909090909083</v>
      </c>
      <c r="L40" s="4"/>
      <c r="M40" s="4"/>
      <c r="N40" s="4"/>
    </row>
    <row r="41" spans="1:14" ht="30" customHeight="1" x14ac:dyDescent="0.3">
      <c r="A41" s="4">
        <v>250</v>
      </c>
      <c r="B41" s="4">
        <v>22</v>
      </c>
      <c r="C41" s="4">
        <v>9</v>
      </c>
      <c r="D41" s="4">
        <v>3</v>
      </c>
      <c r="E41" s="26">
        <f t="shared" si="2"/>
        <v>24941.196</v>
      </c>
      <c r="F41" s="26">
        <f t="shared" si="0"/>
        <v>24.941196000000001</v>
      </c>
      <c r="G41" s="26">
        <f t="shared" si="3"/>
        <v>981.93685039370087</v>
      </c>
      <c r="H41" s="26">
        <f t="shared" si="1"/>
        <v>81.828070866141744</v>
      </c>
      <c r="K41" s="64">
        <f t="shared" si="4"/>
        <v>9.0909090909090917</v>
      </c>
      <c r="L41" s="4"/>
      <c r="M41" s="4"/>
      <c r="N41" s="4"/>
    </row>
    <row r="42" spans="1:14" ht="30" customHeight="1" x14ac:dyDescent="0.3">
      <c r="A42" s="4">
        <v>255</v>
      </c>
      <c r="B42" s="4">
        <v>22</v>
      </c>
      <c r="C42" s="4">
        <v>9</v>
      </c>
      <c r="D42" s="4">
        <v>3</v>
      </c>
      <c r="E42" s="26">
        <f t="shared" si="2"/>
        <v>25365.365999999998</v>
      </c>
      <c r="F42" s="26">
        <f t="shared" si="0"/>
        <v>25.365365999999998</v>
      </c>
      <c r="G42" s="26">
        <f t="shared" si="3"/>
        <v>998.63645669291338</v>
      </c>
      <c r="H42" s="26">
        <f t="shared" si="1"/>
        <v>83.219704724409453</v>
      </c>
      <c r="K42" s="64">
        <f t="shared" si="4"/>
        <v>9.2727272727272734</v>
      </c>
      <c r="L42" s="4"/>
      <c r="M42" s="4"/>
      <c r="N42" s="4"/>
    </row>
    <row r="43" spans="1:14" ht="30" customHeight="1" x14ac:dyDescent="0.3">
      <c r="A43" s="4">
        <v>260</v>
      </c>
      <c r="B43" s="4">
        <v>22</v>
      </c>
      <c r="C43" s="4">
        <v>9</v>
      </c>
      <c r="D43" s="4">
        <v>3</v>
      </c>
      <c r="E43" s="26">
        <f t="shared" si="2"/>
        <v>25789.536</v>
      </c>
      <c r="F43" s="26">
        <f t="shared" si="0"/>
        <v>25.789536000000002</v>
      </c>
      <c r="G43" s="26">
        <f t="shared" si="3"/>
        <v>1015.336062992126</v>
      </c>
      <c r="H43" s="26">
        <f t="shared" si="1"/>
        <v>84.611338582677163</v>
      </c>
      <c r="K43" s="64">
        <f t="shared" si="4"/>
        <v>9.454545454545455</v>
      </c>
      <c r="L43" s="4"/>
      <c r="M43" s="4"/>
      <c r="N43" s="4"/>
    </row>
    <row r="44" spans="1:14" ht="30" customHeight="1" x14ac:dyDescent="0.3">
      <c r="A44" s="4">
        <v>265</v>
      </c>
      <c r="B44" s="4">
        <v>22</v>
      </c>
      <c r="C44" s="4">
        <v>10</v>
      </c>
      <c r="D44" s="4">
        <v>3</v>
      </c>
      <c r="E44" s="26">
        <f t="shared" si="2"/>
        <v>29126.339999999997</v>
      </c>
      <c r="F44" s="26">
        <f t="shared" si="0"/>
        <v>29.126339999999995</v>
      </c>
      <c r="G44" s="26">
        <f t="shared" si="3"/>
        <v>1146.7062992125984</v>
      </c>
      <c r="H44" s="26">
        <f t="shared" si="1"/>
        <v>95.558858267716531</v>
      </c>
      <c r="K44" s="64">
        <f t="shared" si="4"/>
        <v>9.6363636363636367</v>
      </c>
      <c r="L44" s="4"/>
      <c r="M44" s="4"/>
      <c r="N44" s="4"/>
    </row>
    <row r="45" spans="1:14" ht="30" customHeight="1" x14ac:dyDescent="0.3">
      <c r="A45" s="4">
        <v>270</v>
      </c>
      <c r="B45" s="4">
        <v>22</v>
      </c>
      <c r="C45" s="4">
        <v>10</v>
      </c>
      <c r="D45" s="4">
        <v>3</v>
      </c>
      <c r="E45" s="26">
        <f t="shared" si="2"/>
        <v>29597.64</v>
      </c>
      <c r="F45" s="26">
        <f t="shared" si="0"/>
        <v>29.597639999999998</v>
      </c>
      <c r="G45" s="26">
        <f t="shared" si="3"/>
        <v>1165.2614173228346</v>
      </c>
      <c r="H45" s="26">
        <f t="shared" si="1"/>
        <v>97.105118110236219</v>
      </c>
      <c r="K45" s="64">
        <f t="shared" si="4"/>
        <v>9.8181818181818183</v>
      </c>
      <c r="L45" s="4"/>
      <c r="M45" s="4"/>
      <c r="N45" s="4"/>
    </row>
    <row r="46" spans="1:14" ht="30" customHeight="1" x14ac:dyDescent="0.3">
      <c r="A46" s="4">
        <v>275</v>
      </c>
      <c r="B46" s="4">
        <v>22</v>
      </c>
      <c r="C46" s="4">
        <v>10</v>
      </c>
      <c r="D46" s="4">
        <v>3</v>
      </c>
      <c r="E46" s="26">
        <f t="shared" si="2"/>
        <v>30068.94</v>
      </c>
      <c r="F46" s="26">
        <f t="shared" si="0"/>
        <v>30.068939999999998</v>
      </c>
      <c r="G46" s="26">
        <f t="shared" si="3"/>
        <v>1183.8165354330708</v>
      </c>
      <c r="H46" s="26">
        <f t="shared" si="1"/>
        <v>98.651377952755908</v>
      </c>
      <c r="K46" s="64">
        <f t="shared" si="4"/>
        <v>10</v>
      </c>
      <c r="L46" s="4"/>
      <c r="M46" s="4"/>
      <c r="N46" s="4"/>
    </row>
    <row r="47" spans="1:14" ht="30" customHeight="1" x14ac:dyDescent="0.3">
      <c r="A47" s="4">
        <v>280</v>
      </c>
      <c r="B47" s="4">
        <v>22</v>
      </c>
      <c r="C47" s="4">
        <v>10</v>
      </c>
      <c r="D47" s="4">
        <v>3</v>
      </c>
      <c r="E47" s="26">
        <f t="shared" si="2"/>
        <v>30540.239999999998</v>
      </c>
      <c r="F47" s="26">
        <f t="shared" si="0"/>
        <v>30.540239999999997</v>
      </c>
      <c r="G47" s="26">
        <f t="shared" si="3"/>
        <v>1202.371653543307</v>
      </c>
      <c r="H47" s="26">
        <f t="shared" si="1"/>
        <v>100.19763779527558</v>
      </c>
      <c r="K47" s="64">
        <f t="shared" si="4"/>
        <v>10.181818181818182</v>
      </c>
      <c r="L47" s="4"/>
      <c r="M47" s="4"/>
      <c r="N47" s="4"/>
    </row>
    <row r="48" spans="1:14" ht="30" customHeight="1" x14ac:dyDescent="0.3">
      <c r="A48" s="4">
        <v>285</v>
      </c>
      <c r="B48" s="4">
        <v>22</v>
      </c>
      <c r="C48" s="4">
        <v>10</v>
      </c>
      <c r="D48" s="4">
        <v>3</v>
      </c>
      <c r="E48" s="26">
        <f t="shared" si="2"/>
        <v>31011.54</v>
      </c>
      <c r="F48" s="26">
        <f t="shared" si="0"/>
        <v>31.01154</v>
      </c>
      <c r="G48" s="26">
        <f t="shared" si="3"/>
        <v>1220.9267716535435</v>
      </c>
      <c r="H48" s="26">
        <f t="shared" si="1"/>
        <v>101.74389763779529</v>
      </c>
      <c r="K48" s="64">
        <f t="shared" si="4"/>
        <v>10.363636363636363</v>
      </c>
      <c r="L48" s="4"/>
      <c r="M48" s="4"/>
      <c r="N48" s="4"/>
    </row>
    <row r="49" spans="1:14" ht="30" customHeight="1" x14ac:dyDescent="0.3">
      <c r="A49" s="4">
        <v>290</v>
      </c>
      <c r="B49" s="4">
        <v>22</v>
      </c>
      <c r="C49" s="4">
        <v>11</v>
      </c>
      <c r="D49" s="4">
        <v>3</v>
      </c>
      <c r="E49" s="26">
        <f t="shared" si="2"/>
        <v>34631.123999999996</v>
      </c>
      <c r="F49" s="26">
        <f t="shared" si="0"/>
        <v>34.631123999999993</v>
      </c>
      <c r="G49" s="26">
        <f t="shared" si="3"/>
        <v>1363.4300787401573</v>
      </c>
      <c r="H49" s="26">
        <f t="shared" si="1"/>
        <v>113.61917322834644</v>
      </c>
      <c r="K49" s="64">
        <f t="shared" si="4"/>
        <v>10.545454545454545</v>
      </c>
      <c r="L49" s="4"/>
      <c r="M49" s="4"/>
      <c r="N49" s="4"/>
    </row>
    <row r="50" spans="1:14" ht="30" customHeight="1" x14ac:dyDescent="0.3">
      <c r="A50" s="4">
        <v>295</v>
      </c>
      <c r="B50" s="4">
        <v>22</v>
      </c>
      <c r="C50" s="4">
        <v>11</v>
      </c>
      <c r="D50" s="4">
        <v>3</v>
      </c>
      <c r="E50" s="26">
        <f t="shared" si="2"/>
        <v>35149.554000000004</v>
      </c>
      <c r="F50" s="26">
        <f t="shared" si="0"/>
        <v>35.149554000000002</v>
      </c>
      <c r="G50" s="26">
        <f t="shared" si="3"/>
        <v>1383.8407086614175</v>
      </c>
      <c r="H50" s="26">
        <f t="shared" si="1"/>
        <v>115.32005905511812</v>
      </c>
      <c r="K50" s="64">
        <f t="shared" si="4"/>
        <v>10.727272727272727</v>
      </c>
      <c r="L50" s="4"/>
      <c r="M50" s="4"/>
      <c r="N50" s="4"/>
    </row>
    <row r="51" spans="1:14" ht="30" customHeight="1" x14ac:dyDescent="0.3">
      <c r="A51" s="4">
        <v>300</v>
      </c>
      <c r="B51" s="4">
        <v>22</v>
      </c>
      <c r="C51" s="4">
        <v>11</v>
      </c>
      <c r="D51" s="4">
        <v>3</v>
      </c>
      <c r="E51" s="26">
        <f t="shared" si="2"/>
        <v>35667.983999999997</v>
      </c>
      <c r="F51" s="26">
        <f>E51/1000</f>
        <v>35.667983999999997</v>
      </c>
      <c r="G51" s="26">
        <f t="shared" si="3"/>
        <v>1404.2513385826771</v>
      </c>
      <c r="H51" s="26">
        <f>G51/12</f>
        <v>117.02094488188976</v>
      </c>
      <c r="K51" s="64">
        <f t="shared" si="4"/>
        <v>10.909090909090908</v>
      </c>
      <c r="L51" s="4"/>
      <c r="M51" s="4"/>
      <c r="N51" s="4"/>
    </row>
  </sheetData>
  <pageMargins left="0.7" right="0.7" top="0.75" bottom="0.75" header="0.3" footer="0.3"/>
  <pageSetup paperSize="9" orientation="portrait" horizontalDpi="0" verticalDpi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7AFCF-2413-3547-84D8-75FF4C5CF3C7}">
  <dimension ref="A1:N56"/>
  <sheetViews>
    <sheetView workbookViewId="0">
      <selection sqref="A1:XFD4"/>
    </sheetView>
  </sheetViews>
  <sheetFormatPr baseColWidth="10" defaultRowHeight="16" x14ac:dyDescent="0.2"/>
  <cols>
    <col min="2" max="2" width="11.83203125" customWidth="1"/>
    <col min="11" max="11" width="16.1640625" customWidth="1"/>
  </cols>
  <sheetData>
    <row r="1" spans="1:14" ht="30" customHeight="1" x14ac:dyDescent="0.2">
      <c r="A1" s="12" t="s">
        <v>89</v>
      </c>
    </row>
    <row r="2" spans="1:14" ht="30" customHeight="1" x14ac:dyDescent="0.2">
      <c r="A2" s="12"/>
      <c r="D2" s="65" t="s">
        <v>54</v>
      </c>
    </row>
    <row r="3" spans="1:14" s="15" customFormat="1" ht="60" customHeight="1" x14ac:dyDescent="0.2">
      <c r="A3" s="4" t="s">
        <v>50</v>
      </c>
      <c r="B3" s="4" t="s">
        <v>55</v>
      </c>
      <c r="C3" s="4" t="s">
        <v>52</v>
      </c>
      <c r="D3" s="4" t="s">
        <v>53</v>
      </c>
      <c r="E3" s="4" t="s">
        <v>0</v>
      </c>
      <c r="F3" s="4" t="s">
        <v>1</v>
      </c>
      <c r="G3" s="4" t="s">
        <v>2</v>
      </c>
      <c r="H3" s="4" t="s">
        <v>3</v>
      </c>
      <c r="K3" s="4" t="s">
        <v>57</v>
      </c>
    </row>
    <row r="4" spans="1:14" ht="30" customHeight="1" x14ac:dyDescent="0.3">
      <c r="A4" s="2">
        <v>65</v>
      </c>
      <c r="B4" s="2">
        <v>24</v>
      </c>
      <c r="C4" s="2">
        <v>2</v>
      </c>
      <c r="D4" s="2">
        <v>3</v>
      </c>
      <c r="E4" s="26">
        <f>3.142*(A4+(2*B4))*C4*D4</f>
        <v>2130.2759999999998</v>
      </c>
      <c r="F4" s="26">
        <f t="shared" ref="F4:F50" si="0">E4/1000</f>
        <v>2.1302759999999998</v>
      </c>
      <c r="G4" s="26">
        <f>E4/25.4</f>
        <v>83.869133858267716</v>
      </c>
      <c r="H4" s="26">
        <f>G4/12</f>
        <v>6.9890944881889761</v>
      </c>
      <c r="K4" s="64">
        <f>0.8*A4/B4</f>
        <v>2.1666666666666665</v>
      </c>
      <c r="L4" s="2"/>
      <c r="M4" s="2"/>
      <c r="N4" s="2"/>
    </row>
    <row r="5" spans="1:14" ht="30" customHeight="1" x14ac:dyDescent="0.3">
      <c r="A5" s="2">
        <v>70</v>
      </c>
      <c r="B5" s="2">
        <v>24</v>
      </c>
      <c r="C5" s="2">
        <v>2</v>
      </c>
      <c r="D5" s="2">
        <v>3</v>
      </c>
      <c r="E5" s="26">
        <f t="shared" ref="E5:E51" si="1">3.142*(A5+(2*B5))*C5*D5</f>
        <v>2224.5360000000001</v>
      </c>
      <c r="F5" s="26">
        <f t="shared" si="0"/>
        <v>2.2245360000000001</v>
      </c>
      <c r="G5" s="26">
        <f t="shared" ref="G5:G25" si="2">E5/25.4</f>
        <v>87.580157480314966</v>
      </c>
      <c r="H5" s="26">
        <f t="shared" ref="H5:H51" si="3">G5/12</f>
        <v>7.2983464566929142</v>
      </c>
      <c r="K5" s="64">
        <f t="shared" ref="K5:K51" si="4">0.8*A5/B5</f>
        <v>2.3333333333333335</v>
      </c>
      <c r="L5" s="2"/>
      <c r="M5" s="2"/>
      <c r="N5" s="2"/>
    </row>
    <row r="6" spans="1:14" ht="30" customHeight="1" x14ac:dyDescent="0.3">
      <c r="A6" s="2">
        <v>75</v>
      </c>
      <c r="B6" s="2">
        <v>24</v>
      </c>
      <c r="C6" s="2">
        <v>3</v>
      </c>
      <c r="D6" s="2">
        <v>3</v>
      </c>
      <c r="E6" s="26">
        <f t="shared" si="1"/>
        <v>3478.1940000000004</v>
      </c>
      <c r="F6" s="26">
        <f t="shared" si="0"/>
        <v>3.4781940000000002</v>
      </c>
      <c r="G6" s="26">
        <f t="shared" si="2"/>
        <v>136.93677165354333</v>
      </c>
      <c r="H6" s="26">
        <f t="shared" si="3"/>
        <v>11.411397637795277</v>
      </c>
      <c r="K6" s="64">
        <f t="shared" si="4"/>
        <v>2.5</v>
      </c>
      <c r="L6" s="2"/>
      <c r="M6" s="2"/>
      <c r="N6" s="2"/>
    </row>
    <row r="7" spans="1:14" ht="30" customHeight="1" x14ac:dyDescent="0.3">
      <c r="A7" s="2">
        <v>80</v>
      </c>
      <c r="B7" s="2">
        <v>24</v>
      </c>
      <c r="C7" s="2">
        <v>3</v>
      </c>
      <c r="D7" s="2">
        <v>3</v>
      </c>
      <c r="E7" s="26">
        <f t="shared" si="1"/>
        <v>3619.5839999999998</v>
      </c>
      <c r="F7" s="26">
        <f t="shared" si="0"/>
        <v>3.6195839999999997</v>
      </c>
      <c r="G7" s="26">
        <f t="shared" si="2"/>
        <v>142.50330708661417</v>
      </c>
      <c r="H7" s="26">
        <f t="shared" si="3"/>
        <v>11.875275590551182</v>
      </c>
      <c r="K7" s="64">
        <f t="shared" si="4"/>
        <v>2.6666666666666665</v>
      </c>
      <c r="L7" s="2"/>
      <c r="M7" s="2"/>
      <c r="N7" s="2"/>
    </row>
    <row r="8" spans="1:14" ht="30" customHeight="1" x14ac:dyDescent="0.3">
      <c r="A8" s="2">
        <v>85</v>
      </c>
      <c r="B8" s="2">
        <v>24</v>
      </c>
      <c r="C8" s="2">
        <v>3</v>
      </c>
      <c r="D8" s="2">
        <v>3</v>
      </c>
      <c r="E8" s="26">
        <f t="shared" si="1"/>
        <v>3760.9739999999997</v>
      </c>
      <c r="F8" s="26">
        <f t="shared" si="0"/>
        <v>3.7609739999999996</v>
      </c>
      <c r="G8" s="26">
        <f t="shared" si="2"/>
        <v>148.06984251968504</v>
      </c>
      <c r="H8" s="26">
        <f t="shared" si="3"/>
        <v>12.339153543307086</v>
      </c>
      <c r="K8" s="64">
        <f t="shared" si="4"/>
        <v>2.8333333333333335</v>
      </c>
      <c r="L8" s="2"/>
      <c r="M8" s="2"/>
      <c r="N8" s="2"/>
    </row>
    <row r="9" spans="1:14" ht="30" customHeight="1" x14ac:dyDescent="0.3">
      <c r="A9" s="2">
        <v>90</v>
      </c>
      <c r="B9" s="2">
        <v>24</v>
      </c>
      <c r="C9" s="2">
        <v>3</v>
      </c>
      <c r="D9" s="2">
        <v>3</v>
      </c>
      <c r="E9" s="26">
        <f t="shared" si="1"/>
        <v>3902.364</v>
      </c>
      <c r="F9" s="26">
        <f t="shared" si="0"/>
        <v>3.9023639999999999</v>
      </c>
      <c r="G9" s="26">
        <f t="shared" si="2"/>
        <v>153.63637795275591</v>
      </c>
      <c r="H9" s="26">
        <f t="shared" si="3"/>
        <v>12.803031496062992</v>
      </c>
      <c r="K9" s="64">
        <f t="shared" si="4"/>
        <v>3</v>
      </c>
      <c r="L9" s="2"/>
      <c r="M9" s="2"/>
      <c r="N9" s="2"/>
    </row>
    <row r="10" spans="1:14" ht="30" customHeight="1" x14ac:dyDescent="0.3">
      <c r="A10" s="2">
        <v>95</v>
      </c>
      <c r="B10" s="2">
        <v>24</v>
      </c>
      <c r="C10" s="2">
        <v>3</v>
      </c>
      <c r="D10" s="2">
        <v>3</v>
      </c>
      <c r="E10" s="26">
        <f t="shared" si="1"/>
        <v>4043.7539999999999</v>
      </c>
      <c r="F10" s="26">
        <f t="shared" si="0"/>
        <v>4.0437539999999998</v>
      </c>
      <c r="G10" s="26">
        <f t="shared" si="2"/>
        <v>159.20291338582678</v>
      </c>
      <c r="H10" s="26">
        <f t="shared" si="3"/>
        <v>13.266909448818899</v>
      </c>
      <c r="K10" s="64">
        <f t="shared" si="4"/>
        <v>3.1666666666666665</v>
      </c>
      <c r="L10" s="2"/>
      <c r="M10" s="2"/>
      <c r="N10" s="2"/>
    </row>
    <row r="11" spans="1:14" ht="30" customHeight="1" x14ac:dyDescent="0.3">
      <c r="A11" s="2">
        <v>100</v>
      </c>
      <c r="B11" s="2">
        <v>24</v>
      </c>
      <c r="C11" s="2">
        <v>3</v>
      </c>
      <c r="D11" s="2">
        <v>3</v>
      </c>
      <c r="E11" s="26">
        <f t="shared" si="1"/>
        <v>4185.1439999999993</v>
      </c>
      <c r="F11" s="26">
        <f t="shared" si="0"/>
        <v>4.1851439999999993</v>
      </c>
      <c r="G11" s="26">
        <f t="shared" si="2"/>
        <v>164.76944881889762</v>
      </c>
      <c r="H11" s="26">
        <f t="shared" si="3"/>
        <v>13.730787401574801</v>
      </c>
      <c r="K11" s="64">
        <f t="shared" si="4"/>
        <v>3.3333333333333335</v>
      </c>
      <c r="L11" s="2"/>
      <c r="M11" s="2"/>
      <c r="N11" s="2"/>
    </row>
    <row r="12" spans="1:14" ht="30" customHeight="1" x14ac:dyDescent="0.3">
      <c r="A12" s="2">
        <v>105</v>
      </c>
      <c r="B12" s="2">
        <v>24</v>
      </c>
      <c r="C12" s="2">
        <v>4</v>
      </c>
      <c r="D12" s="2">
        <v>3</v>
      </c>
      <c r="E12" s="26">
        <f t="shared" si="1"/>
        <v>5768.7119999999995</v>
      </c>
      <c r="F12" s="26">
        <f t="shared" si="0"/>
        <v>5.7687119999999998</v>
      </c>
      <c r="G12" s="26">
        <f t="shared" si="2"/>
        <v>227.11464566929132</v>
      </c>
      <c r="H12" s="26">
        <f t="shared" si="3"/>
        <v>18.926220472440942</v>
      </c>
      <c r="K12" s="64">
        <f t="shared" si="4"/>
        <v>3.5</v>
      </c>
      <c r="L12" s="2"/>
      <c r="M12" s="2"/>
      <c r="N12" s="2"/>
    </row>
    <row r="13" spans="1:14" ht="30" customHeight="1" x14ac:dyDescent="0.3">
      <c r="A13" s="2">
        <v>110</v>
      </c>
      <c r="B13" s="2">
        <v>24</v>
      </c>
      <c r="C13" s="2">
        <v>4</v>
      </c>
      <c r="D13" s="2">
        <v>3</v>
      </c>
      <c r="E13" s="26">
        <f t="shared" si="1"/>
        <v>5957.232</v>
      </c>
      <c r="F13" s="26">
        <f t="shared" si="0"/>
        <v>5.9572320000000003</v>
      </c>
      <c r="G13" s="26">
        <f t="shared" si="2"/>
        <v>234.53669291338585</v>
      </c>
      <c r="H13" s="26">
        <f t="shared" si="3"/>
        <v>19.544724409448822</v>
      </c>
      <c r="K13" s="64">
        <f t="shared" si="4"/>
        <v>3.6666666666666665</v>
      </c>
      <c r="L13" s="2"/>
      <c r="M13" s="2"/>
      <c r="N13" s="2"/>
    </row>
    <row r="14" spans="1:14" ht="30" customHeight="1" x14ac:dyDescent="0.3">
      <c r="A14" s="2">
        <v>115</v>
      </c>
      <c r="B14" s="2">
        <v>24</v>
      </c>
      <c r="C14" s="2">
        <v>4</v>
      </c>
      <c r="D14" s="2">
        <v>3</v>
      </c>
      <c r="E14" s="26">
        <f t="shared" si="1"/>
        <v>6145.7519999999995</v>
      </c>
      <c r="F14" s="26">
        <f t="shared" si="0"/>
        <v>6.1457519999999999</v>
      </c>
      <c r="G14" s="26">
        <f t="shared" si="2"/>
        <v>241.95874015748032</v>
      </c>
      <c r="H14" s="26">
        <f t="shared" si="3"/>
        <v>20.163228346456695</v>
      </c>
      <c r="K14" s="64">
        <f t="shared" si="4"/>
        <v>3.8333333333333335</v>
      </c>
      <c r="L14" s="2"/>
      <c r="M14" s="2"/>
      <c r="N14" s="2"/>
    </row>
    <row r="15" spans="1:14" ht="30" customHeight="1" x14ac:dyDescent="0.3">
      <c r="A15" s="2">
        <v>120</v>
      </c>
      <c r="B15" s="2">
        <v>24</v>
      </c>
      <c r="C15" s="2">
        <v>4</v>
      </c>
      <c r="D15" s="2">
        <v>3</v>
      </c>
      <c r="E15" s="26">
        <f t="shared" si="1"/>
        <v>6334.2719999999999</v>
      </c>
      <c r="F15" s="26">
        <f t="shared" si="0"/>
        <v>6.3342720000000003</v>
      </c>
      <c r="G15" s="26">
        <f t="shared" si="2"/>
        <v>249.38078740157482</v>
      </c>
      <c r="H15" s="26">
        <f t="shared" si="3"/>
        <v>20.781732283464567</v>
      </c>
      <c r="K15" s="64">
        <f t="shared" si="4"/>
        <v>4</v>
      </c>
      <c r="L15" s="2"/>
      <c r="M15" s="2"/>
      <c r="N15" s="2"/>
    </row>
    <row r="16" spans="1:14" ht="30" customHeight="1" x14ac:dyDescent="0.3">
      <c r="A16" s="2">
        <v>125</v>
      </c>
      <c r="B16" s="2">
        <v>24</v>
      </c>
      <c r="C16" s="2">
        <v>4</v>
      </c>
      <c r="D16" s="2">
        <v>3</v>
      </c>
      <c r="E16" s="26">
        <f t="shared" si="1"/>
        <v>6522.7920000000004</v>
      </c>
      <c r="F16" s="26">
        <f t="shared" si="0"/>
        <v>6.5227920000000008</v>
      </c>
      <c r="G16" s="26">
        <f t="shared" si="2"/>
        <v>256.80283464566929</v>
      </c>
      <c r="H16" s="26">
        <f t="shared" si="3"/>
        <v>21.40023622047244</v>
      </c>
      <c r="K16" s="64">
        <f t="shared" si="4"/>
        <v>4.166666666666667</v>
      </c>
      <c r="L16" s="2"/>
      <c r="M16" s="2"/>
      <c r="N16" s="2"/>
    </row>
    <row r="17" spans="1:14" ht="30" customHeight="1" x14ac:dyDescent="0.3">
      <c r="A17" s="2">
        <v>130</v>
      </c>
      <c r="B17" s="2">
        <v>24</v>
      </c>
      <c r="C17" s="2">
        <v>4</v>
      </c>
      <c r="D17" s="2">
        <v>3</v>
      </c>
      <c r="E17" s="26">
        <f t="shared" si="1"/>
        <v>6711.3119999999999</v>
      </c>
      <c r="F17" s="26">
        <f t="shared" si="0"/>
        <v>6.7113119999999995</v>
      </c>
      <c r="G17" s="26">
        <f t="shared" si="2"/>
        <v>264.22488188976376</v>
      </c>
      <c r="H17" s="26">
        <f t="shared" si="3"/>
        <v>22.018740157480313</v>
      </c>
      <c r="K17" s="64">
        <f t="shared" si="4"/>
        <v>4.333333333333333</v>
      </c>
      <c r="L17" s="2"/>
      <c r="M17" s="2"/>
      <c r="N17" s="2"/>
    </row>
    <row r="18" spans="1:14" ht="30" customHeight="1" x14ac:dyDescent="0.3">
      <c r="A18" s="2">
        <v>135</v>
      </c>
      <c r="B18" s="2">
        <v>24</v>
      </c>
      <c r="C18" s="2">
        <v>5</v>
      </c>
      <c r="D18" s="2">
        <v>3</v>
      </c>
      <c r="E18" s="26">
        <f t="shared" si="1"/>
        <v>8624.7899999999991</v>
      </c>
      <c r="F18" s="26">
        <f t="shared" si="0"/>
        <v>8.6247899999999991</v>
      </c>
      <c r="G18" s="26">
        <f t="shared" si="2"/>
        <v>339.55866141732281</v>
      </c>
      <c r="H18" s="26">
        <f t="shared" si="3"/>
        <v>28.296555118110234</v>
      </c>
      <c r="K18" s="64">
        <f t="shared" si="4"/>
        <v>4.5</v>
      </c>
      <c r="L18" s="2"/>
      <c r="M18" s="2"/>
      <c r="N18" s="2"/>
    </row>
    <row r="19" spans="1:14" ht="30" customHeight="1" x14ac:dyDescent="0.3">
      <c r="A19" s="2">
        <v>140</v>
      </c>
      <c r="B19" s="2">
        <v>24</v>
      </c>
      <c r="C19" s="2">
        <v>5</v>
      </c>
      <c r="D19" s="2">
        <v>3</v>
      </c>
      <c r="E19" s="26">
        <f t="shared" si="1"/>
        <v>8860.44</v>
      </c>
      <c r="F19" s="26">
        <f t="shared" si="0"/>
        <v>8.8604400000000005</v>
      </c>
      <c r="G19" s="26">
        <f t="shared" si="2"/>
        <v>348.83622047244097</v>
      </c>
      <c r="H19" s="26">
        <f t="shared" si="3"/>
        <v>29.069685039370082</v>
      </c>
      <c r="K19" s="64">
        <f t="shared" si="4"/>
        <v>4.666666666666667</v>
      </c>
      <c r="L19" s="2"/>
      <c r="M19" s="2"/>
      <c r="N19" s="2"/>
    </row>
    <row r="20" spans="1:14" ht="30" customHeight="1" x14ac:dyDescent="0.3">
      <c r="A20" s="2">
        <v>145</v>
      </c>
      <c r="B20" s="2">
        <v>24</v>
      </c>
      <c r="C20" s="2">
        <v>5</v>
      </c>
      <c r="D20" s="2">
        <v>3</v>
      </c>
      <c r="E20" s="26">
        <f t="shared" si="1"/>
        <v>9096.09</v>
      </c>
      <c r="F20" s="26">
        <f t="shared" si="0"/>
        <v>9.0960900000000002</v>
      </c>
      <c r="G20" s="26">
        <f t="shared" si="2"/>
        <v>358.11377952755907</v>
      </c>
      <c r="H20" s="26">
        <f t="shared" si="3"/>
        <v>29.842814960629923</v>
      </c>
      <c r="K20" s="64">
        <f t="shared" si="4"/>
        <v>4.833333333333333</v>
      </c>
      <c r="L20" s="2"/>
      <c r="M20" s="2"/>
      <c r="N20" s="2"/>
    </row>
    <row r="21" spans="1:14" ht="30" customHeight="1" x14ac:dyDescent="0.3">
      <c r="A21" s="2">
        <v>150</v>
      </c>
      <c r="B21" s="2">
        <v>24</v>
      </c>
      <c r="C21" s="2">
        <v>5</v>
      </c>
      <c r="D21" s="2">
        <v>3</v>
      </c>
      <c r="E21" s="26">
        <f t="shared" si="1"/>
        <v>9331.74</v>
      </c>
      <c r="F21" s="26">
        <f t="shared" si="0"/>
        <v>9.3317399999999999</v>
      </c>
      <c r="G21" s="26">
        <f t="shared" si="2"/>
        <v>367.39133858267718</v>
      </c>
      <c r="H21" s="26">
        <f t="shared" si="3"/>
        <v>30.615944881889764</v>
      </c>
      <c r="K21" s="64">
        <f t="shared" si="4"/>
        <v>5</v>
      </c>
      <c r="L21" s="2"/>
      <c r="M21" s="2"/>
      <c r="N21" s="2"/>
    </row>
    <row r="22" spans="1:14" ht="30" customHeight="1" x14ac:dyDescent="0.3">
      <c r="A22" s="2">
        <v>155</v>
      </c>
      <c r="B22" s="2">
        <v>24</v>
      </c>
      <c r="C22" s="2">
        <v>5</v>
      </c>
      <c r="D22" s="2">
        <v>3</v>
      </c>
      <c r="E22" s="26">
        <f t="shared" si="1"/>
        <v>9567.39</v>
      </c>
      <c r="F22" s="26">
        <f t="shared" si="0"/>
        <v>9.5673899999999996</v>
      </c>
      <c r="G22" s="26">
        <f t="shared" si="2"/>
        <v>376.66889763779528</v>
      </c>
      <c r="H22" s="26">
        <f t="shared" si="3"/>
        <v>31.389074803149608</v>
      </c>
      <c r="K22" s="64">
        <f t="shared" si="4"/>
        <v>5.166666666666667</v>
      </c>
      <c r="L22" s="2"/>
      <c r="M22" s="2"/>
      <c r="N22" s="2"/>
    </row>
    <row r="23" spans="1:14" ht="30" customHeight="1" x14ac:dyDescent="0.3">
      <c r="A23" s="2">
        <v>160</v>
      </c>
      <c r="B23" s="2">
        <v>24</v>
      </c>
      <c r="C23" s="2">
        <v>5</v>
      </c>
      <c r="D23" s="2">
        <v>3</v>
      </c>
      <c r="E23" s="26">
        <f t="shared" si="1"/>
        <v>9803.0399999999991</v>
      </c>
      <c r="F23" s="26">
        <f t="shared" si="0"/>
        <v>9.8030399999999993</v>
      </c>
      <c r="G23" s="26">
        <f t="shared" si="2"/>
        <v>385.94645669291339</v>
      </c>
      <c r="H23" s="26">
        <f t="shared" si="3"/>
        <v>32.162204724409449</v>
      </c>
      <c r="K23" s="64">
        <f t="shared" si="4"/>
        <v>5.333333333333333</v>
      </c>
      <c r="L23" s="2"/>
      <c r="M23" s="2"/>
      <c r="N23" s="2"/>
    </row>
    <row r="24" spans="1:14" ht="30" customHeight="1" x14ac:dyDescent="0.3">
      <c r="A24" s="2">
        <v>165</v>
      </c>
      <c r="B24" s="2">
        <v>24</v>
      </c>
      <c r="C24" s="2">
        <v>6</v>
      </c>
      <c r="D24" s="2">
        <v>3</v>
      </c>
      <c r="E24" s="26">
        <f t="shared" si="1"/>
        <v>12046.428</v>
      </c>
      <c r="F24" s="26">
        <f t="shared" si="0"/>
        <v>12.046428000000001</v>
      </c>
      <c r="G24" s="26">
        <f t="shared" si="2"/>
        <v>474.2688188976378</v>
      </c>
      <c r="H24" s="26">
        <f t="shared" si="3"/>
        <v>39.522401574803148</v>
      </c>
      <c r="K24" s="64">
        <f t="shared" si="4"/>
        <v>5.5</v>
      </c>
      <c r="L24" s="2"/>
      <c r="M24" s="2"/>
      <c r="N24" s="2"/>
    </row>
    <row r="25" spans="1:14" ht="30" customHeight="1" x14ac:dyDescent="0.3">
      <c r="A25" s="2">
        <v>170</v>
      </c>
      <c r="B25" s="2">
        <v>24</v>
      </c>
      <c r="C25" s="2">
        <v>6</v>
      </c>
      <c r="D25" s="2">
        <v>3</v>
      </c>
      <c r="E25" s="26">
        <f t="shared" si="1"/>
        <v>12329.207999999999</v>
      </c>
      <c r="F25" s="26">
        <f t="shared" si="0"/>
        <v>12.329208</v>
      </c>
      <c r="G25" s="26">
        <f t="shared" si="2"/>
        <v>485.40188976377948</v>
      </c>
      <c r="H25" s="26">
        <f t="shared" si="3"/>
        <v>40.450157480314957</v>
      </c>
      <c r="K25" s="64">
        <f t="shared" si="4"/>
        <v>5.666666666666667</v>
      </c>
      <c r="L25" s="2"/>
      <c r="M25" s="2"/>
      <c r="N25" s="2"/>
    </row>
    <row r="26" spans="1:14" ht="30" customHeight="1" x14ac:dyDescent="0.3">
      <c r="A26" s="2">
        <v>175</v>
      </c>
      <c r="B26" s="2">
        <v>24</v>
      </c>
      <c r="C26" s="2">
        <v>6</v>
      </c>
      <c r="D26" s="2">
        <v>3</v>
      </c>
      <c r="E26" s="26">
        <f t="shared" si="1"/>
        <v>12611.987999999998</v>
      </c>
      <c r="F26" s="26">
        <f t="shared" si="0"/>
        <v>12.611987999999998</v>
      </c>
      <c r="G26" s="26">
        <f t="shared" ref="G26:G51" si="5">E26/25.4</f>
        <v>496.53496062992122</v>
      </c>
      <c r="H26" s="26">
        <f t="shared" si="3"/>
        <v>41.377913385826766</v>
      </c>
      <c r="K26" s="64">
        <f t="shared" si="4"/>
        <v>5.833333333333333</v>
      </c>
      <c r="L26" s="2"/>
      <c r="M26" s="2"/>
      <c r="N26" s="2"/>
    </row>
    <row r="27" spans="1:14" ht="30" customHeight="1" x14ac:dyDescent="0.3">
      <c r="A27" s="2">
        <v>180</v>
      </c>
      <c r="B27" s="2">
        <v>24</v>
      </c>
      <c r="C27" s="2">
        <v>6</v>
      </c>
      <c r="D27" s="2">
        <v>3</v>
      </c>
      <c r="E27" s="26">
        <f t="shared" si="1"/>
        <v>12894.767999999998</v>
      </c>
      <c r="F27" s="26">
        <f t="shared" si="0"/>
        <v>12.894767999999997</v>
      </c>
      <c r="G27" s="26">
        <f t="shared" si="5"/>
        <v>507.66803149606295</v>
      </c>
      <c r="H27" s="26">
        <f t="shared" si="3"/>
        <v>42.305669291338582</v>
      </c>
      <c r="K27" s="64">
        <f t="shared" si="4"/>
        <v>6</v>
      </c>
      <c r="L27" s="2"/>
      <c r="M27" s="2"/>
      <c r="N27" s="2"/>
    </row>
    <row r="28" spans="1:14" ht="30" customHeight="1" x14ac:dyDescent="0.3">
      <c r="A28" s="2">
        <v>185</v>
      </c>
      <c r="B28" s="2">
        <v>24</v>
      </c>
      <c r="C28" s="2">
        <v>6</v>
      </c>
      <c r="D28" s="2">
        <v>3</v>
      </c>
      <c r="E28" s="26">
        <f t="shared" si="1"/>
        <v>13177.547999999999</v>
      </c>
      <c r="F28" s="26">
        <f t="shared" si="0"/>
        <v>13.177547999999998</v>
      </c>
      <c r="G28" s="26">
        <f t="shared" si="5"/>
        <v>518.80110236220469</v>
      </c>
      <c r="H28" s="26">
        <f t="shared" si="3"/>
        <v>43.233425196850391</v>
      </c>
      <c r="K28" s="64">
        <f t="shared" si="4"/>
        <v>6.166666666666667</v>
      </c>
      <c r="L28" s="2"/>
      <c r="M28" s="2"/>
      <c r="N28" s="2"/>
    </row>
    <row r="29" spans="1:14" ht="30" customHeight="1" x14ac:dyDescent="0.3">
      <c r="A29" s="2">
        <v>190</v>
      </c>
      <c r="B29" s="2">
        <v>24</v>
      </c>
      <c r="C29" s="2">
        <v>6</v>
      </c>
      <c r="D29" s="2">
        <v>3</v>
      </c>
      <c r="E29" s="26">
        <f t="shared" si="1"/>
        <v>13460.328</v>
      </c>
      <c r="F29" s="26">
        <f t="shared" si="0"/>
        <v>13.460327999999999</v>
      </c>
      <c r="G29" s="26">
        <f t="shared" si="5"/>
        <v>529.93417322834648</v>
      </c>
      <c r="H29" s="26">
        <f t="shared" si="3"/>
        <v>44.161181102362207</v>
      </c>
      <c r="K29" s="64">
        <f t="shared" si="4"/>
        <v>6.333333333333333</v>
      </c>
      <c r="L29" s="2"/>
      <c r="M29" s="2"/>
      <c r="N29" s="2"/>
    </row>
    <row r="30" spans="1:14" ht="30" customHeight="1" x14ac:dyDescent="0.3">
      <c r="A30" s="2">
        <v>195</v>
      </c>
      <c r="B30" s="2">
        <v>24</v>
      </c>
      <c r="C30" s="2">
        <v>7</v>
      </c>
      <c r="D30" s="2">
        <v>3</v>
      </c>
      <c r="E30" s="26">
        <f t="shared" si="1"/>
        <v>16033.625999999998</v>
      </c>
      <c r="F30" s="26">
        <f t="shared" si="0"/>
        <v>16.033625999999998</v>
      </c>
      <c r="G30" s="26">
        <f t="shared" si="5"/>
        <v>631.24511811023615</v>
      </c>
      <c r="H30" s="26">
        <f t="shared" si="3"/>
        <v>52.603759842519679</v>
      </c>
      <c r="K30" s="64">
        <f t="shared" si="4"/>
        <v>6.5</v>
      </c>
      <c r="L30" s="2"/>
      <c r="M30" s="2"/>
      <c r="N30" s="2"/>
    </row>
    <row r="31" spans="1:14" ht="30" customHeight="1" x14ac:dyDescent="0.3">
      <c r="A31" s="2">
        <v>200</v>
      </c>
      <c r="B31" s="2">
        <v>24</v>
      </c>
      <c r="C31" s="2">
        <v>7</v>
      </c>
      <c r="D31" s="2">
        <v>3</v>
      </c>
      <c r="E31" s="26">
        <f t="shared" si="1"/>
        <v>16363.536</v>
      </c>
      <c r="F31" s="26">
        <f t="shared" si="0"/>
        <v>16.363536</v>
      </c>
      <c r="G31" s="26">
        <f t="shared" si="5"/>
        <v>644.23370078740163</v>
      </c>
      <c r="H31" s="26">
        <f t="shared" si="3"/>
        <v>53.686141732283467</v>
      </c>
      <c r="K31" s="64">
        <f t="shared" si="4"/>
        <v>6.666666666666667</v>
      </c>
      <c r="L31" s="2"/>
      <c r="M31" s="2"/>
      <c r="N31" s="2"/>
    </row>
    <row r="32" spans="1:14" ht="30" customHeight="1" x14ac:dyDescent="0.3">
      <c r="A32" s="2">
        <v>205</v>
      </c>
      <c r="B32" s="2">
        <v>24</v>
      </c>
      <c r="C32" s="2">
        <v>7</v>
      </c>
      <c r="D32" s="2">
        <v>3</v>
      </c>
      <c r="E32" s="26">
        <f t="shared" si="1"/>
        <v>16693.446</v>
      </c>
      <c r="F32" s="26">
        <f t="shared" si="0"/>
        <v>16.693446000000002</v>
      </c>
      <c r="G32" s="26">
        <f t="shared" si="5"/>
        <v>657.222283464567</v>
      </c>
      <c r="H32" s="26">
        <f t="shared" si="3"/>
        <v>54.768523622047248</v>
      </c>
      <c r="K32" s="64">
        <f t="shared" si="4"/>
        <v>6.833333333333333</v>
      </c>
      <c r="L32" s="2"/>
      <c r="M32" s="2"/>
      <c r="N32" s="2"/>
    </row>
    <row r="33" spans="1:14" ht="30" customHeight="1" x14ac:dyDescent="0.3">
      <c r="A33" s="2">
        <v>210</v>
      </c>
      <c r="B33" s="2">
        <v>24</v>
      </c>
      <c r="C33" s="2">
        <v>7</v>
      </c>
      <c r="D33" s="2">
        <v>3</v>
      </c>
      <c r="E33" s="26">
        <f t="shared" si="1"/>
        <v>17023.356</v>
      </c>
      <c r="F33" s="26">
        <f t="shared" si="0"/>
        <v>17.023356</v>
      </c>
      <c r="G33" s="26">
        <f t="shared" si="5"/>
        <v>670.21086614173237</v>
      </c>
      <c r="H33" s="26">
        <f t="shared" si="3"/>
        <v>55.850905511811028</v>
      </c>
      <c r="K33" s="64">
        <f t="shared" si="4"/>
        <v>7</v>
      </c>
      <c r="L33" s="2"/>
      <c r="M33" s="2"/>
      <c r="N33" s="2"/>
    </row>
    <row r="34" spans="1:14" ht="30" customHeight="1" x14ac:dyDescent="0.3">
      <c r="A34" s="2">
        <v>215</v>
      </c>
      <c r="B34" s="2">
        <v>24</v>
      </c>
      <c r="C34" s="2">
        <v>7</v>
      </c>
      <c r="D34" s="2">
        <v>3</v>
      </c>
      <c r="E34" s="26">
        <f t="shared" si="1"/>
        <v>17353.266000000003</v>
      </c>
      <c r="F34" s="26">
        <f t="shared" si="0"/>
        <v>17.353266000000005</v>
      </c>
      <c r="G34" s="26">
        <f t="shared" si="5"/>
        <v>683.19944881889785</v>
      </c>
      <c r="H34" s="26">
        <f t="shared" si="3"/>
        <v>56.933287401574823</v>
      </c>
      <c r="K34" s="64">
        <f t="shared" si="4"/>
        <v>7.166666666666667</v>
      </c>
      <c r="L34" s="2"/>
      <c r="M34" s="2"/>
      <c r="N34" s="2"/>
    </row>
    <row r="35" spans="1:14" ht="30" customHeight="1" x14ac:dyDescent="0.3">
      <c r="A35" s="2">
        <v>220</v>
      </c>
      <c r="B35" s="2">
        <v>24</v>
      </c>
      <c r="C35" s="2">
        <v>7</v>
      </c>
      <c r="D35" s="2">
        <v>3</v>
      </c>
      <c r="E35" s="26">
        <f t="shared" si="1"/>
        <v>17683.175999999999</v>
      </c>
      <c r="F35" s="26">
        <f t="shared" si="0"/>
        <v>17.683176</v>
      </c>
      <c r="G35" s="26">
        <f t="shared" si="5"/>
        <v>696.18803149606299</v>
      </c>
      <c r="H35" s="26">
        <f t="shared" si="3"/>
        <v>58.015669291338583</v>
      </c>
      <c r="K35" s="64">
        <f t="shared" si="4"/>
        <v>7.333333333333333</v>
      </c>
      <c r="L35" s="2"/>
      <c r="M35" s="2"/>
      <c r="N35" s="2"/>
    </row>
    <row r="36" spans="1:14" ht="30" customHeight="1" x14ac:dyDescent="0.3">
      <c r="A36" s="2">
        <v>225</v>
      </c>
      <c r="B36" s="2">
        <v>24</v>
      </c>
      <c r="C36" s="2">
        <v>8</v>
      </c>
      <c r="D36" s="2">
        <v>3</v>
      </c>
      <c r="E36" s="26">
        <f t="shared" si="1"/>
        <v>20586.383999999998</v>
      </c>
      <c r="F36" s="26">
        <f t="shared" si="0"/>
        <v>20.586383999999999</v>
      </c>
      <c r="G36" s="26">
        <f t="shared" si="5"/>
        <v>810.48755905511814</v>
      </c>
      <c r="H36" s="26">
        <f t="shared" si="3"/>
        <v>67.54062992125985</v>
      </c>
      <c r="K36" s="64">
        <f t="shared" si="4"/>
        <v>7.5</v>
      </c>
      <c r="L36" s="2"/>
      <c r="M36" s="2"/>
      <c r="N36" s="2"/>
    </row>
    <row r="37" spans="1:14" ht="30" customHeight="1" x14ac:dyDescent="0.3">
      <c r="A37" s="2">
        <v>230</v>
      </c>
      <c r="B37" s="2">
        <v>24</v>
      </c>
      <c r="C37" s="2">
        <v>8</v>
      </c>
      <c r="D37" s="2">
        <v>3</v>
      </c>
      <c r="E37" s="26">
        <f t="shared" si="1"/>
        <v>20963.423999999999</v>
      </c>
      <c r="F37" s="26">
        <f t="shared" si="0"/>
        <v>20.963424</v>
      </c>
      <c r="G37" s="26">
        <f t="shared" si="5"/>
        <v>825.33165354330708</v>
      </c>
      <c r="H37" s="26">
        <f t="shared" si="3"/>
        <v>68.777637795275595</v>
      </c>
      <c r="K37" s="64">
        <f t="shared" si="4"/>
        <v>7.666666666666667</v>
      </c>
      <c r="L37" s="2"/>
      <c r="M37" s="2"/>
      <c r="N37" s="2"/>
    </row>
    <row r="38" spans="1:14" ht="30" customHeight="1" x14ac:dyDescent="0.3">
      <c r="A38" s="2">
        <v>235</v>
      </c>
      <c r="B38" s="2">
        <v>24</v>
      </c>
      <c r="C38" s="2">
        <v>8</v>
      </c>
      <c r="D38" s="2">
        <v>3</v>
      </c>
      <c r="E38" s="26">
        <f t="shared" si="1"/>
        <v>21340.464</v>
      </c>
      <c r="F38" s="26">
        <f t="shared" si="0"/>
        <v>21.340464000000001</v>
      </c>
      <c r="G38" s="26">
        <f t="shared" si="5"/>
        <v>840.17574803149614</v>
      </c>
      <c r="H38" s="26">
        <f t="shared" si="3"/>
        <v>70.01464566929134</v>
      </c>
      <c r="K38" s="64">
        <f t="shared" si="4"/>
        <v>7.833333333333333</v>
      </c>
      <c r="L38" s="2"/>
      <c r="M38" s="2"/>
      <c r="N38" s="2"/>
    </row>
    <row r="39" spans="1:14" ht="30" customHeight="1" x14ac:dyDescent="0.3">
      <c r="A39" s="2">
        <v>240</v>
      </c>
      <c r="B39" s="2">
        <v>24</v>
      </c>
      <c r="C39" s="2">
        <v>8</v>
      </c>
      <c r="D39" s="2">
        <v>3</v>
      </c>
      <c r="E39" s="26">
        <f t="shared" si="1"/>
        <v>21717.504000000001</v>
      </c>
      <c r="F39" s="26">
        <f t="shared" si="0"/>
        <v>21.717504000000002</v>
      </c>
      <c r="G39" s="26">
        <f t="shared" si="5"/>
        <v>855.01984251968508</v>
      </c>
      <c r="H39" s="26">
        <f t="shared" si="3"/>
        <v>71.251653543307086</v>
      </c>
      <c r="K39" s="64">
        <f t="shared" si="4"/>
        <v>8</v>
      </c>
      <c r="L39" s="2"/>
      <c r="M39" s="2"/>
      <c r="N39" s="2"/>
    </row>
    <row r="40" spans="1:14" ht="30" customHeight="1" x14ac:dyDescent="0.3">
      <c r="A40" s="2">
        <v>245</v>
      </c>
      <c r="B40" s="2">
        <v>24</v>
      </c>
      <c r="C40" s="2">
        <v>8</v>
      </c>
      <c r="D40" s="2">
        <v>3</v>
      </c>
      <c r="E40" s="26">
        <f t="shared" si="1"/>
        <v>22094.544000000002</v>
      </c>
      <c r="F40" s="26">
        <f t="shared" si="0"/>
        <v>22.094544000000003</v>
      </c>
      <c r="G40" s="26">
        <f t="shared" si="5"/>
        <v>869.86393700787414</v>
      </c>
      <c r="H40" s="26">
        <f t="shared" si="3"/>
        <v>72.488661417322845</v>
      </c>
      <c r="K40" s="64">
        <f t="shared" si="4"/>
        <v>8.1666666666666661</v>
      </c>
      <c r="L40" s="2"/>
      <c r="M40" s="2"/>
      <c r="N40" s="2"/>
    </row>
    <row r="41" spans="1:14" ht="30" customHeight="1" x14ac:dyDescent="0.3">
      <c r="A41" s="2">
        <v>250</v>
      </c>
      <c r="B41" s="2">
        <v>24</v>
      </c>
      <c r="C41" s="2">
        <v>8</v>
      </c>
      <c r="D41" s="2">
        <v>3</v>
      </c>
      <c r="E41" s="26">
        <f t="shared" si="1"/>
        <v>22471.583999999999</v>
      </c>
      <c r="F41" s="26">
        <f t="shared" si="0"/>
        <v>22.471584</v>
      </c>
      <c r="G41" s="26">
        <f t="shared" si="5"/>
        <v>884.70803149606297</v>
      </c>
      <c r="H41" s="26">
        <f t="shared" si="3"/>
        <v>73.725669291338576</v>
      </c>
      <c r="K41" s="64">
        <f t="shared" si="4"/>
        <v>8.3333333333333339</v>
      </c>
      <c r="L41" s="2"/>
      <c r="M41" s="2"/>
      <c r="N41" s="2"/>
    </row>
    <row r="42" spans="1:14" ht="30" customHeight="1" x14ac:dyDescent="0.3">
      <c r="A42" s="2">
        <v>255</v>
      </c>
      <c r="B42" s="2">
        <v>24</v>
      </c>
      <c r="C42" s="2">
        <v>9</v>
      </c>
      <c r="D42" s="2">
        <v>3</v>
      </c>
      <c r="E42" s="26">
        <f t="shared" si="1"/>
        <v>25704.702000000001</v>
      </c>
      <c r="F42" s="26">
        <f t="shared" si="0"/>
        <v>25.704702000000001</v>
      </c>
      <c r="G42" s="26">
        <f t="shared" si="5"/>
        <v>1011.9961417322836</v>
      </c>
      <c r="H42" s="26">
        <f t="shared" si="3"/>
        <v>84.333011811023638</v>
      </c>
      <c r="K42" s="64">
        <f t="shared" si="4"/>
        <v>8.5</v>
      </c>
      <c r="L42" s="2"/>
      <c r="M42" s="2"/>
      <c r="N42" s="2"/>
    </row>
    <row r="43" spans="1:14" ht="30" customHeight="1" x14ac:dyDescent="0.3">
      <c r="A43" s="2">
        <v>260</v>
      </c>
      <c r="B43" s="2">
        <v>24</v>
      </c>
      <c r="C43" s="2">
        <v>9</v>
      </c>
      <c r="D43" s="2">
        <v>3</v>
      </c>
      <c r="E43" s="26">
        <f t="shared" si="1"/>
        <v>26128.871999999999</v>
      </c>
      <c r="F43" s="26">
        <f t="shared" si="0"/>
        <v>26.128871999999998</v>
      </c>
      <c r="G43" s="26">
        <f t="shared" si="5"/>
        <v>1028.6957480314961</v>
      </c>
      <c r="H43" s="26">
        <f t="shared" si="3"/>
        <v>85.724645669291348</v>
      </c>
      <c r="K43" s="64">
        <f t="shared" si="4"/>
        <v>8.6666666666666661</v>
      </c>
      <c r="L43" s="2"/>
      <c r="M43" s="2"/>
      <c r="N43" s="2"/>
    </row>
    <row r="44" spans="1:14" ht="30" customHeight="1" x14ac:dyDescent="0.3">
      <c r="A44" s="2">
        <v>265</v>
      </c>
      <c r="B44" s="2">
        <v>24</v>
      </c>
      <c r="C44" s="2">
        <v>9</v>
      </c>
      <c r="D44" s="2">
        <v>3</v>
      </c>
      <c r="E44" s="26">
        <f t="shared" si="1"/>
        <v>26553.042000000001</v>
      </c>
      <c r="F44" s="26">
        <f t="shared" si="0"/>
        <v>26.553042000000001</v>
      </c>
      <c r="G44" s="26">
        <f t="shared" si="5"/>
        <v>1045.3953543307089</v>
      </c>
      <c r="H44" s="26">
        <f t="shared" si="3"/>
        <v>87.116279527559072</v>
      </c>
      <c r="K44" s="64">
        <f t="shared" si="4"/>
        <v>8.8333333333333339</v>
      </c>
      <c r="L44" s="2"/>
      <c r="M44" s="2"/>
      <c r="N44" s="2"/>
    </row>
    <row r="45" spans="1:14" ht="30" customHeight="1" x14ac:dyDescent="0.3">
      <c r="A45" s="2">
        <v>270</v>
      </c>
      <c r="B45" s="2">
        <v>24</v>
      </c>
      <c r="C45" s="2">
        <v>9</v>
      </c>
      <c r="D45" s="2">
        <v>3</v>
      </c>
      <c r="E45" s="26">
        <f t="shared" si="1"/>
        <v>26977.211999999996</v>
      </c>
      <c r="F45" s="26">
        <f t="shared" si="0"/>
        <v>26.977211999999994</v>
      </c>
      <c r="G45" s="26">
        <f t="shared" si="5"/>
        <v>1062.0949606299212</v>
      </c>
      <c r="H45" s="26">
        <f t="shared" si="3"/>
        <v>88.507913385826768</v>
      </c>
      <c r="K45" s="64">
        <f t="shared" si="4"/>
        <v>9</v>
      </c>
      <c r="L45" s="2"/>
      <c r="M45" s="2"/>
      <c r="N45" s="2"/>
    </row>
    <row r="46" spans="1:14" ht="30" customHeight="1" x14ac:dyDescent="0.3">
      <c r="A46" s="2">
        <v>275</v>
      </c>
      <c r="B46" s="2">
        <v>24</v>
      </c>
      <c r="C46" s="2">
        <v>9</v>
      </c>
      <c r="D46" s="2">
        <v>3</v>
      </c>
      <c r="E46" s="26">
        <f t="shared" si="1"/>
        <v>27401.381999999998</v>
      </c>
      <c r="F46" s="26">
        <f t="shared" si="0"/>
        <v>27.401381999999998</v>
      </c>
      <c r="G46" s="26">
        <f t="shared" si="5"/>
        <v>1078.7945669291339</v>
      </c>
      <c r="H46" s="26">
        <f t="shared" si="3"/>
        <v>89.899547244094492</v>
      </c>
      <c r="K46" s="64">
        <f t="shared" si="4"/>
        <v>9.1666666666666661</v>
      </c>
      <c r="L46" s="2"/>
      <c r="M46" s="2"/>
      <c r="N46" s="2"/>
    </row>
    <row r="47" spans="1:14" ht="30" customHeight="1" x14ac:dyDescent="0.3">
      <c r="A47" s="2">
        <v>280</v>
      </c>
      <c r="B47" s="2">
        <v>24</v>
      </c>
      <c r="C47" s="2">
        <v>9</v>
      </c>
      <c r="D47" s="2">
        <v>3</v>
      </c>
      <c r="E47" s="26">
        <f t="shared" si="1"/>
        <v>27825.552000000003</v>
      </c>
      <c r="F47" s="26">
        <f t="shared" si="0"/>
        <v>27.825552000000002</v>
      </c>
      <c r="G47" s="26">
        <f t="shared" si="5"/>
        <v>1095.4941732283467</v>
      </c>
      <c r="H47" s="26">
        <f t="shared" si="3"/>
        <v>91.291181102362216</v>
      </c>
      <c r="K47" s="64">
        <f t="shared" si="4"/>
        <v>9.3333333333333339</v>
      </c>
      <c r="L47" s="2"/>
      <c r="M47" s="2"/>
      <c r="N47" s="2"/>
    </row>
    <row r="48" spans="1:14" ht="30" customHeight="1" x14ac:dyDescent="0.3">
      <c r="A48" s="2">
        <v>285</v>
      </c>
      <c r="B48" s="2">
        <v>24</v>
      </c>
      <c r="C48" s="2">
        <v>10</v>
      </c>
      <c r="D48" s="2">
        <v>3</v>
      </c>
      <c r="E48" s="26">
        <f t="shared" si="1"/>
        <v>31388.58</v>
      </c>
      <c r="F48" s="26">
        <f t="shared" si="0"/>
        <v>31.388580000000001</v>
      </c>
      <c r="G48" s="26">
        <f t="shared" si="5"/>
        <v>1235.7708661417323</v>
      </c>
      <c r="H48" s="26">
        <f t="shared" si="3"/>
        <v>102.98090551181103</v>
      </c>
      <c r="K48" s="64">
        <f t="shared" si="4"/>
        <v>9.5</v>
      </c>
      <c r="L48" s="2"/>
      <c r="M48" s="2"/>
      <c r="N48" s="2"/>
    </row>
    <row r="49" spans="1:14" ht="30" customHeight="1" x14ac:dyDescent="0.3">
      <c r="A49" s="2">
        <v>290</v>
      </c>
      <c r="B49" s="2">
        <v>24</v>
      </c>
      <c r="C49" s="2">
        <v>10</v>
      </c>
      <c r="D49" s="2">
        <v>3</v>
      </c>
      <c r="E49" s="26">
        <f t="shared" si="1"/>
        <v>31859.879999999997</v>
      </c>
      <c r="F49" s="26">
        <f t="shared" si="0"/>
        <v>31.859879999999997</v>
      </c>
      <c r="G49" s="26">
        <f t="shared" si="5"/>
        <v>1254.3259842519685</v>
      </c>
      <c r="H49" s="26">
        <f t="shared" si="3"/>
        <v>104.52716535433071</v>
      </c>
      <c r="K49" s="64">
        <f t="shared" si="4"/>
        <v>9.6666666666666661</v>
      </c>
      <c r="L49" s="2"/>
      <c r="M49" s="2"/>
      <c r="N49" s="2"/>
    </row>
    <row r="50" spans="1:14" ht="30" customHeight="1" x14ac:dyDescent="0.3">
      <c r="A50" s="2">
        <v>295</v>
      </c>
      <c r="B50" s="2">
        <v>24</v>
      </c>
      <c r="C50" s="2">
        <v>10</v>
      </c>
      <c r="D50" s="2">
        <v>3</v>
      </c>
      <c r="E50" s="26">
        <f t="shared" si="1"/>
        <v>32331.18</v>
      </c>
      <c r="F50" s="26">
        <f t="shared" si="0"/>
        <v>32.331180000000003</v>
      </c>
      <c r="G50" s="26">
        <f t="shared" si="5"/>
        <v>1272.8811023622047</v>
      </c>
      <c r="H50" s="26">
        <f t="shared" si="3"/>
        <v>106.07342519685039</v>
      </c>
      <c r="K50" s="64">
        <f t="shared" si="4"/>
        <v>9.8333333333333339</v>
      </c>
      <c r="L50" s="2"/>
      <c r="M50" s="2"/>
      <c r="N50" s="2"/>
    </row>
    <row r="51" spans="1:14" ht="30" customHeight="1" x14ac:dyDescent="0.3">
      <c r="A51" s="2">
        <v>300</v>
      </c>
      <c r="B51" s="2">
        <v>24</v>
      </c>
      <c r="C51" s="2">
        <v>10</v>
      </c>
      <c r="D51" s="2">
        <v>3</v>
      </c>
      <c r="E51" s="26">
        <f t="shared" si="1"/>
        <v>32802.479999999996</v>
      </c>
      <c r="F51" s="26">
        <f>E51/1000</f>
        <v>32.802479999999996</v>
      </c>
      <c r="G51" s="26">
        <f t="shared" si="5"/>
        <v>1291.4362204724409</v>
      </c>
      <c r="H51" s="26">
        <f t="shared" si="3"/>
        <v>107.61968503937008</v>
      </c>
      <c r="K51" s="64">
        <f t="shared" si="4"/>
        <v>10</v>
      </c>
      <c r="L51" s="2"/>
      <c r="M51" s="2"/>
      <c r="N51" s="2"/>
    </row>
    <row r="52" spans="1:14" ht="30" customHeight="1" x14ac:dyDescent="0.2"/>
    <row r="53" spans="1:14" ht="30" customHeight="1" x14ac:dyDescent="0.2"/>
    <row r="54" spans="1:14" ht="30" customHeight="1" x14ac:dyDescent="0.2"/>
    <row r="55" spans="1:14" ht="30" customHeight="1" x14ac:dyDescent="0.2"/>
    <row r="56" spans="1:14" ht="30" customHeight="1" x14ac:dyDescent="0.2"/>
  </sheetData>
  <pageMargins left="0.7" right="0.7" top="0.75" bottom="0.75" header="0.3" footer="0.3"/>
  <pageSetup paperSize="9" orientation="portrait" horizontalDpi="0" verticalDpi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9E623-5DC3-5C4B-AFA4-B3A6C2520694}">
  <dimension ref="A1:N56"/>
  <sheetViews>
    <sheetView zoomScaleNormal="100" workbookViewId="0">
      <selection activeCell="P15" sqref="P15"/>
    </sheetView>
  </sheetViews>
  <sheetFormatPr baseColWidth="10" defaultRowHeight="16" x14ac:dyDescent="0.2"/>
  <cols>
    <col min="2" max="2" width="11.83203125" customWidth="1"/>
    <col min="11" max="11" width="16.33203125" customWidth="1"/>
  </cols>
  <sheetData>
    <row r="1" spans="1:14" ht="30" customHeight="1" x14ac:dyDescent="0.2">
      <c r="A1" s="12" t="s">
        <v>90</v>
      </c>
    </row>
    <row r="2" spans="1:14" ht="30" customHeight="1" x14ac:dyDescent="0.2">
      <c r="A2" s="12"/>
      <c r="D2" s="65" t="s">
        <v>54</v>
      </c>
    </row>
    <row r="3" spans="1:14" s="15" customFormat="1" ht="60" customHeight="1" x14ac:dyDescent="0.2">
      <c r="A3" s="4" t="s">
        <v>50</v>
      </c>
      <c r="B3" s="4" t="s">
        <v>51</v>
      </c>
      <c r="C3" s="4" t="s">
        <v>52</v>
      </c>
      <c r="D3" s="4" t="s">
        <v>53</v>
      </c>
      <c r="E3" s="4" t="s">
        <v>0</v>
      </c>
      <c r="F3" s="4" t="s">
        <v>1</v>
      </c>
      <c r="G3" s="4" t="s">
        <v>2</v>
      </c>
      <c r="H3" s="4" t="s">
        <v>3</v>
      </c>
      <c r="K3" s="4" t="s">
        <v>57</v>
      </c>
    </row>
    <row r="4" spans="1:14" ht="30" customHeight="1" x14ac:dyDescent="0.3">
      <c r="A4" s="2">
        <v>65</v>
      </c>
      <c r="B4" s="2">
        <v>26</v>
      </c>
      <c r="C4" s="2">
        <v>2</v>
      </c>
      <c r="D4" s="2">
        <v>3</v>
      </c>
      <c r="E4" s="26">
        <f>3.142*(A4+(2*B4))*C4*D4</f>
        <v>2205.6839999999997</v>
      </c>
      <c r="F4" s="26">
        <f t="shared" ref="F4:F50" si="0">E4/1000</f>
        <v>2.2056839999999998</v>
      </c>
      <c r="G4" s="26">
        <f>E4/25.4</f>
        <v>86.837952755905505</v>
      </c>
      <c r="H4" s="26">
        <f t="shared" ref="H4:H50" si="1">G4/12</f>
        <v>7.2364960629921251</v>
      </c>
      <c r="K4" s="64">
        <f>0.8*A4/B4</f>
        <v>2</v>
      </c>
      <c r="L4" s="2"/>
      <c r="M4" s="2"/>
      <c r="N4" s="2"/>
    </row>
    <row r="5" spans="1:14" ht="30" customHeight="1" x14ac:dyDescent="0.3">
      <c r="A5" s="2">
        <v>70</v>
      </c>
      <c r="B5" s="2">
        <v>26</v>
      </c>
      <c r="C5" s="2">
        <v>2</v>
      </c>
      <c r="D5" s="2">
        <v>3</v>
      </c>
      <c r="E5" s="26">
        <f t="shared" ref="E5:E51" si="2">3.142*(A5+(2*B5))*C5*D5</f>
        <v>2299.944</v>
      </c>
      <c r="F5" s="26">
        <f t="shared" si="0"/>
        <v>2.299944</v>
      </c>
      <c r="G5" s="26">
        <f t="shared" ref="G5:G51" si="3">E5/25.4</f>
        <v>90.548976377952755</v>
      </c>
      <c r="H5" s="26">
        <f t="shared" si="1"/>
        <v>7.5457480314960632</v>
      </c>
      <c r="K5" s="64">
        <f t="shared" ref="K5:K51" si="4">0.8*A5/B5</f>
        <v>2.1538461538461537</v>
      </c>
      <c r="L5" s="2"/>
      <c r="M5" s="2"/>
      <c r="N5" s="2"/>
    </row>
    <row r="6" spans="1:14" ht="30" customHeight="1" x14ac:dyDescent="0.3">
      <c r="A6" s="2">
        <v>75</v>
      </c>
      <c r="B6" s="2">
        <v>26</v>
      </c>
      <c r="C6" s="2">
        <v>2</v>
      </c>
      <c r="D6" s="2">
        <v>3</v>
      </c>
      <c r="E6" s="26">
        <f t="shared" si="2"/>
        <v>2394.2039999999997</v>
      </c>
      <c r="F6" s="26">
        <f t="shared" si="0"/>
        <v>2.3942039999999998</v>
      </c>
      <c r="G6" s="26">
        <f t="shared" si="3"/>
        <v>94.259999999999991</v>
      </c>
      <c r="H6" s="26">
        <f t="shared" si="1"/>
        <v>7.8549999999999995</v>
      </c>
      <c r="K6" s="64">
        <f t="shared" si="4"/>
        <v>2.3076923076923075</v>
      </c>
      <c r="L6" s="2"/>
      <c r="M6" s="2"/>
      <c r="N6" s="2"/>
    </row>
    <row r="7" spans="1:14" ht="30" customHeight="1" x14ac:dyDescent="0.3">
      <c r="A7" s="2">
        <v>80</v>
      </c>
      <c r="B7" s="2">
        <v>26</v>
      </c>
      <c r="C7" s="2">
        <v>2</v>
      </c>
      <c r="D7" s="2">
        <v>3</v>
      </c>
      <c r="E7" s="26">
        <f t="shared" si="2"/>
        <v>2488.4639999999999</v>
      </c>
      <c r="F7" s="26">
        <f t="shared" si="0"/>
        <v>2.488464</v>
      </c>
      <c r="G7" s="26">
        <f t="shared" si="3"/>
        <v>97.971023622047241</v>
      </c>
      <c r="H7" s="26">
        <f t="shared" si="1"/>
        <v>8.1642519685039368</v>
      </c>
      <c r="K7" s="64">
        <f t="shared" si="4"/>
        <v>2.4615384615384617</v>
      </c>
      <c r="L7" s="2"/>
      <c r="M7" s="2"/>
      <c r="N7" s="2"/>
    </row>
    <row r="8" spans="1:14" ht="30" customHeight="1" x14ac:dyDescent="0.3">
      <c r="A8" s="2">
        <v>85</v>
      </c>
      <c r="B8" s="2">
        <v>26</v>
      </c>
      <c r="C8" s="2">
        <v>3</v>
      </c>
      <c r="D8" s="2">
        <v>3</v>
      </c>
      <c r="E8" s="26">
        <f t="shared" si="2"/>
        <v>3874.0860000000002</v>
      </c>
      <c r="F8" s="26">
        <f t="shared" si="0"/>
        <v>3.8740860000000001</v>
      </c>
      <c r="G8" s="26">
        <f t="shared" si="3"/>
        <v>152.52307086614175</v>
      </c>
      <c r="H8" s="26">
        <f t="shared" si="1"/>
        <v>12.710255905511813</v>
      </c>
      <c r="K8" s="64">
        <f t="shared" si="4"/>
        <v>2.6153846153846154</v>
      </c>
      <c r="L8" s="2"/>
      <c r="M8" s="2"/>
      <c r="N8" s="2"/>
    </row>
    <row r="9" spans="1:14" ht="30" customHeight="1" x14ac:dyDescent="0.3">
      <c r="A9" s="2">
        <v>90</v>
      </c>
      <c r="B9" s="2">
        <v>26</v>
      </c>
      <c r="C9" s="2">
        <v>3</v>
      </c>
      <c r="D9" s="2">
        <v>3</v>
      </c>
      <c r="E9" s="26">
        <f t="shared" si="2"/>
        <v>4015.4759999999997</v>
      </c>
      <c r="F9" s="26">
        <f t="shared" si="0"/>
        <v>4.0154759999999996</v>
      </c>
      <c r="G9" s="26">
        <f t="shared" si="3"/>
        <v>158.08960629921259</v>
      </c>
      <c r="H9" s="26">
        <f t="shared" si="1"/>
        <v>13.174133858267716</v>
      </c>
      <c r="K9" s="64">
        <f t="shared" si="4"/>
        <v>2.7692307692307692</v>
      </c>
      <c r="L9" s="2"/>
      <c r="M9" s="2"/>
      <c r="N9" s="2"/>
    </row>
    <row r="10" spans="1:14" ht="30" customHeight="1" x14ac:dyDescent="0.3">
      <c r="A10" s="2">
        <v>95</v>
      </c>
      <c r="B10" s="2">
        <v>26</v>
      </c>
      <c r="C10" s="2">
        <v>3</v>
      </c>
      <c r="D10" s="2">
        <v>3</v>
      </c>
      <c r="E10" s="26">
        <f t="shared" si="2"/>
        <v>4156.866</v>
      </c>
      <c r="F10" s="26">
        <f t="shared" si="0"/>
        <v>4.1568659999999999</v>
      </c>
      <c r="G10" s="26">
        <f t="shared" si="3"/>
        <v>163.65614173228349</v>
      </c>
      <c r="H10" s="26">
        <f t="shared" si="1"/>
        <v>13.638011811023624</v>
      </c>
      <c r="K10" s="64">
        <f t="shared" si="4"/>
        <v>2.9230769230769229</v>
      </c>
      <c r="L10" s="2"/>
      <c r="M10" s="2"/>
      <c r="N10" s="2"/>
    </row>
    <row r="11" spans="1:14" ht="30" customHeight="1" x14ac:dyDescent="0.3">
      <c r="A11" s="2">
        <v>100</v>
      </c>
      <c r="B11" s="2">
        <v>26</v>
      </c>
      <c r="C11" s="2">
        <v>3</v>
      </c>
      <c r="D11" s="2">
        <v>3</v>
      </c>
      <c r="E11" s="26">
        <f t="shared" si="2"/>
        <v>4298.2559999999994</v>
      </c>
      <c r="F11" s="26">
        <f t="shared" si="0"/>
        <v>4.2982559999999994</v>
      </c>
      <c r="G11" s="26">
        <f t="shared" si="3"/>
        <v>169.22267716535433</v>
      </c>
      <c r="H11" s="26">
        <f t="shared" si="1"/>
        <v>14.101889763779527</v>
      </c>
      <c r="K11" s="64">
        <f t="shared" si="4"/>
        <v>3.0769230769230771</v>
      </c>
      <c r="L11" s="2"/>
      <c r="M11" s="2"/>
      <c r="N11" s="2"/>
    </row>
    <row r="12" spans="1:14" ht="30" customHeight="1" x14ac:dyDescent="0.3">
      <c r="A12" s="2">
        <v>105</v>
      </c>
      <c r="B12" s="2">
        <v>26</v>
      </c>
      <c r="C12" s="2">
        <v>3</v>
      </c>
      <c r="D12" s="2">
        <v>3</v>
      </c>
      <c r="E12" s="26">
        <f t="shared" si="2"/>
        <v>4439.6460000000006</v>
      </c>
      <c r="F12" s="26">
        <f t="shared" si="0"/>
        <v>4.4396460000000006</v>
      </c>
      <c r="G12" s="26">
        <f t="shared" si="3"/>
        <v>174.78921259842522</v>
      </c>
      <c r="H12" s="26">
        <f t="shared" si="1"/>
        <v>14.565767716535435</v>
      </c>
      <c r="K12" s="64">
        <f t="shared" si="4"/>
        <v>3.2307692307692308</v>
      </c>
      <c r="L12" s="2"/>
      <c r="M12" s="2"/>
      <c r="N12" s="2"/>
    </row>
    <row r="13" spans="1:14" ht="30" customHeight="1" x14ac:dyDescent="0.3">
      <c r="A13" s="2">
        <v>110</v>
      </c>
      <c r="B13" s="2">
        <v>26</v>
      </c>
      <c r="C13" s="2">
        <v>3</v>
      </c>
      <c r="D13" s="2">
        <v>3</v>
      </c>
      <c r="E13" s="26">
        <f t="shared" si="2"/>
        <v>4581.0360000000001</v>
      </c>
      <c r="F13" s="26">
        <f t="shared" si="0"/>
        <v>4.5810360000000001</v>
      </c>
      <c r="G13" s="26">
        <f t="shared" si="3"/>
        <v>180.35574803149606</v>
      </c>
      <c r="H13" s="26">
        <f t="shared" si="1"/>
        <v>15.029645669291339</v>
      </c>
      <c r="K13" s="64">
        <f t="shared" si="4"/>
        <v>3.3846153846153846</v>
      </c>
      <c r="L13" s="2"/>
      <c r="M13" s="2"/>
      <c r="N13" s="2"/>
    </row>
    <row r="14" spans="1:14" ht="30" customHeight="1" x14ac:dyDescent="0.3">
      <c r="A14" s="2">
        <v>115</v>
      </c>
      <c r="B14" s="2">
        <v>26</v>
      </c>
      <c r="C14" s="2">
        <v>4</v>
      </c>
      <c r="D14" s="2">
        <v>3</v>
      </c>
      <c r="E14" s="26">
        <f t="shared" si="2"/>
        <v>6296.5679999999993</v>
      </c>
      <c r="F14" s="26">
        <f t="shared" si="0"/>
        <v>6.2965679999999997</v>
      </c>
      <c r="G14" s="26">
        <f t="shared" si="3"/>
        <v>247.8963779527559</v>
      </c>
      <c r="H14" s="26">
        <f t="shared" si="1"/>
        <v>20.658031496062993</v>
      </c>
      <c r="K14" s="64">
        <f t="shared" si="4"/>
        <v>3.5384615384615383</v>
      </c>
      <c r="L14" s="2"/>
      <c r="M14" s="2"/>
      <c r="N14" s="2"/>
    </row>
    <row r="15" spans="1:14" ht="30" customHeight="1" x14ac:dyDescent="0.3">
      <c r="A15" s="2">
        <v>120</v>
      </c>
      <c r="B15" s="2">
        <v>26</v>
      </c>
      <c r="C15" s="2">
        <v>4</v>
      </c>
      <c r="D15" s="2">
        <v>3</v>
      </c>
      <c r="E15" s="26">
        <f t="shared" si="2"/>
        <v>6485.0879999999997</v>
      </c>
      <c r="F15" s="26">
        <f t="shared" si="0"/>
        <v>6.4850879999999993</v>
      </c>
      <c r="G15" s="26">
        <f t="shared" si="3"/>
        <v>255.3184251968504</v>
      </c>
      <c r="H15" s="26">
        <f t="shared" si="1"/>
        <v>21.276535433070865</v>
      </c>
      <c r="K15" s="64">
        <f t="shared" si="4"/>
        <v>3.6923076923076925</v>
      </c>
      <c r="L15" s="2"/>
      <c r="M15" s="2"/>
      <c r="N15" s="2"/>
    </row>
    <row r="16" spans="1:14" ht="30" customHeight="1" x14ac:dyDescent="0.3">
      <c r="A16" s="2">
        <v>125</v>
      </c>
      <c r="B16" s="2">
        <v>26</v>
      </c>
      <c r="C16" s="2">
        <v>4</v>
      </c>
      <c r="D16" s="2">
        <v>3</v>
      </c>
      <c r="E16" s="26">
        <f t="shared" si="2"/>
        <v>6673.6080000000002</v>
      </c>
      <c r="F16" s="26">
        <f t="shared" si="0"/>
        <v>6.6736079999999998</v>
      </c>
      <c r="G16" s="26">
        <f t="shared" si="3"/>
        <v>262.74047244094493</v>
      </c>
      <c r="H16" s="26">
        <f t="shared" si="1"/>
        <v>21.895039370078745</v>
      </c>
      <c r="K16" s="64">
        <f t="shared" si="4"/>
        <v>3.8461538461538463</v>
      </c>
      <c r="L16" s="2"/>
      <c r="M16" s="2"/>
      <c r="N16" s="2"/>
    </row>
    <row r="17" spans="1:14" ht="30" customHeight="1" x14ac:dyDescent="0.3">
      <c r="A17" s="2">
        <v>130</v>
      </c>
      <c r="B17" s="2">
        <v>26</v>
      </c>
      <c r="C17" s="2">
        <v>4</v>
      </c>
      <c r="D17" s="2">
        <v>3</v>
      </c>
      <c r="E17" s="26">
        <f t="shared" si="2"/>
        <v>6862.1279999999988</v>
      </c>
      <c r="F17" s="26">
        <f t="shared" si="0"/>
        <v>6.8621279999999985</v>
      </c>
      <c r="G17" s="26">
        <f t="shared" si="3"/>
        <v>270.16251968503934</v>
      </c>
      <c r="H17" s="26">
        <f t="shared" si="1"/>
        <v>22.513543307086611</v>
      </c>
      <c r="K17" s="64">
        <f t="shared" si="4"/>
        <v>4</v>
      </c>
      <c r="L17" s="2"/>
      <c r="M17" s="2"/>
      <c r="N17" s="2"/>
    </row>
    <row r="18" spans="1:14" ht="30" customHeight="1" x14ac:dyDescent="0.3">
      <c r="A18" s="2">
        <v>135</v>
      </c>
      <c r="B18" s="2">
        <v>26</v>
      </c>
      <c r="C18" s="2">
        <v>4</v>
      </c>
      <c r="D18" s="2">
        <v>3</v>
      </c>
      <c r="E18" s="26">
        <f t="shared" si="2"/>
        <v>7050.6479999999992</v>
      </c>
      <c r="F18" s="26">
        <f t="shared" si="0"/>
        <v>7.0506479999999989</v>
      </c>
      <c r="G18" s="26">
        <f t="shared" si="3"/>
        <v>277.58456692913387</v>
      </c>
      <c r="H18" s="26">
        <f t="shared" si="1"/>
        <v>23.13204724409449</v>
      </c>
      <c r="K18" s="64">
        <f t="shared" si="4"/>
        <v>4.1538461538461542</v>
      </c>
      <c r="L18" s="2"/>
      <c r="M18" s="2"/>
      <c r="N18" s="2"/>
    </row>
    <row r="19" spans="1:14" ht="30" customHeight="1" x14ac:dyDescent="0.3">
      <c r="A19" s="2">
        <v>140</v>
      </c>
      <c r="B19" s="2">
        <v>26</v>
      </c>
      <c r="C19" s="2">
        <v>4</v>
      </c>
      <c r="D19" s="2">
        <v>3</v>
      </c>
      <c r="E19" s="26">
        <f t="shared" si="2"/>
        <v>7239.1679999999997</v>
      </c>
      <c r="F19" s="26">
        <f t="shared" si="0"/>
        <v>7.2391679999999994</v>
      </c>
      <c r="G19" s="26">
        <f t="shared" si="3"/>
        <v>285.00661417322834</v>
      </c>
      <c r="H19" s="26">
        <f t="shared" si="1"/>
        <v>23.750551181102363</v>
      </c>
      <c r="K19" s="64">
        <f t="shared" si="4"/>
        <v>4.3076923076923075</v>
      </c>
      <c r="L19" s="2"/>
      <c r="M19" s="2"/>
      <c r="N19" s="2"/>
    </row>
    <row r="20" spans="1:14" ht="30" customHeight="1" x14ac:dyDescent="0.3">
      <c r="A20" s="2">
        <v>145</v>
      </c>
      <c r="B20" s="2">
        <v>26</v>
      </c>
      <c r="C20" s="2">
        <v>4</v>
      </c>
      <c r="D20" s="2">
        <v>3</v>
      </c>
      <c r="E20" s="26">
        <f t="shared" si="2"/>
        <v>7427.6879999999992</v>
      </c>
      <c r="F20" s="26">
        <f t="shared" si="0"/>
        <v>7.427687999999999</v>
      </c>
      <c r="G20" s="26">
        <f t="shared" si="3"/>
        <v>292.42866141732281</v>
      </c>
      <c r="H20" s="26">
        <f t="shared" si="1"/>
        <v>24.369055118110236</v>
      </c>
      <c r="K20" s="64">
        <f t="shared" si="4"/>
        <v>4.4615384615384617</v>
      </c>
      <c r="L20" s="2"/>
      <c r="M20" s="2"/>
      <c r="N20" s="2"/>
    </row>
    <row r="21" spans="1:14" ht="30" customHeight="1" x14ac:dyDescent="0.3">
      <c r="A21" s="2">
        <v>150</v>
      </c>
      <c r="B21" s="2">
        <v>26</v>
      </c>
      <c r="C21" s="2">
        <v>5</v>
      </c>
      <c r="D21" s="2">
        <v>3</v>
      </c>
      <c r="E21" s="26">
        <f t="shared" si="2"/>
        <v>9520.26</v>
      </c>
      <c r="F21" s="26">
        <f t="shared" si="0"/>
        <v>9.5202600000000004</v>
      </c>
      <c r="G21" s="26">
        <f t="shared" si="3"/>
        <v>374.81338582677171</v>
      </c>
      <c r="H21" s="26">
        <f t="shared" si="1"/>
        <v>31.234448818897643</v>
      </c>
      <c r="K21" s="64">
        <f t="shared" si="4"/>
        <v>4.615384615384615</v>
      </c>
      <c r="L21" s="2"/>
      <c r="M21" s="2"/>
      <c r="N21" s="2"/>
    </row>
    <row r="22" spans="1:14" ht="30" customHeight="1" x14ac:dyDescent="0.3">
      <c r="A22" s="2">
        <v>155</v>
      </c>
      <c r="B22" s="2">
        <v>26</v>
      </c>
      <c r="C22" s="2">
        <v>5</v>
      </c>
      <c r="D22" s="2">
        <v>3</v>
      </c>
      <c r="E22" s="26">
        <f t="shared" si="2"/>
        <v>9755.91</v>
      </c>
      <c r="F22" s="26">
        <f t="shared" si="0"/>
        <v>9.7559100000000001</v>
      </c>
      <c r="G22" s="26">
        <f t="shared" si="3"/>
        <v>384.09094488188975</v>
      </c>
      <c r="H22" s="26">
        <f t="shared" si="1"/>
        <v>32.007578740157477</v>
      </c>
      <c r="K22" s="64">
        <f t="shared" si="4"/>
        <v>4.7692307692307692</v>
      </c>
      <c r="L22" s="2"/>
      <c r="M22" s="2"/>
      <c r="N22" s="2"/>
    </row>
    <row r="23" spans="1:14" ht="30" customHeight="1" x14ac:dyDescent="0.3">
      <c r="A23" s="2">
        <v>160</v>
      </c>
      <c r="B23" s="2">
        <v>26</v>
      </c>
      <c r="C23" s="2">
        <v>5</v>
      </c>
      <c r="D23" s="2">
        <v>3</v>
      </c>
      <c r="E23" s="26">
        <f t="shared" si="2"/>
        <v>9991.5599999999977</v>
      </c>
      <c r="F23" s="26">
        <f t="shared" si="0"/>
        <v>9.991559999999998</v>
      </c>
      <c r="G23" s="26">
        <f t="shared" si="3"/>
        <v>393.3685039370078</v>
      </c>
      <c r="H23" s="26">
        <f t="shared" si="1"/>
        <v>32.780708661417314</v>
      </c>
      <c r="K23" s="64">
        <f t="shared" si="4"/>
        <v>4.9230769230769234</v>
      </c>
      <c r="L23" s="2"/>
      <c r="M23" s="2"/>
      <c r="N23" s="2"/>
    </row>
    <row r="24" spans="1:14" ht="30" customHeight="1" x14ac:dyDescent="0.3">
      <c r="A24" s="2">
        <v>165</v>
      </c>
      <c r="B24" s="2">
        <v>26</v>
      </c>
      <c r="C24" s="2">
        <v>5</v>
      </c>
      <c r="D24" s="2">
        <v>3</v>
      </c>
      <c r="E24" s="26">
        <f t="shared" si="2"/>
        <v>10227.209999999999</v>
      </c>
      <c r="F24" s="26">
        <f t="shared" si="0"/>
        <v>10.227209999999999</v>
      </c>
      <c r="G24" s="26">
        <f t="shared" si="3"/>
        <v>402.64606299212596</v>
      </c>
      <c r="H24" s="26">
        <f t="shared" si="1"/>
        <v>33.553838582677166</v>
      </c>
      <c r="K24" s="64">
        <f t="shared" si="4"/>
        <v>5.0769230769230766</v>
      </c>
      <c r="L24" s="2"/>
      <c r="M24" s="2"/>
      <c r="N24" s="2"/>
    </row>
    <row r="25" spans="1:14" ht="30" customHeight="1" x14ac:dyDescent="0.3">
      <c r="A25" s="2">
        <v>170</v>
      </c>
      <c r="B25" s="2">
        <v>26</v>
      </c>
      <c r="C25" s="2">
        <v>5</v>
      </c>
      <c r="D25" s="2">
        <v>3</v>
      </c>
      <c r="E25" s="26">
        <f t="shared" si="2"/>
        <v>10462.86</v>
      </c>
      <c r="F25" s="26">
        <f t="shared" si="0"/>
        <v>10.462860000000001</v>
      </c>
      <c r="G25" s="26">
        <f t="shared" si="3"/>
        <v>411.92362204724412</v>
      </c>
      <c r="H25" s="26">
        <f t="shared" si="1"/>
        <v>34.32696850393701</v>
      </c>
      <c r="K25" s="64">
        <f t="shared" si="4"/>
        <v>5.2307692307692308</v>
      </c>
      <c r="L25" s="2"/>
      <c r="M25" s="2"/>
      <c r="N25" s="2"/>
    </row>
    <row r="26" spans="1:14" ht="30" customHeight="1" x14ac:dyDescent="0.3">
      <c r="A26" s="2">
        <v>175</v>
      </c>
      <c r="B26" s="2">
        <v>26</v>
      </c>
      <c r="C26" s="2">
        <v>5</v>
      </c>
      <c r="D26" s="2">
        <v>3</v>
      </c>
      <c r="E26" s="26">
        <f t="shared" si="2"/>
        <v>10698.509999999998</v>
      </c>
      <c r="F26" s="26">
        <f t="shared" si="0"/>
        <v>10.698509999999999</v>
      </c>
      <c r="G26" s="26">
        <f t="shared" si="3"/>
        <v>421.20118110236217</v>
      </c>
      <c r="H26" s="26">
        <f t="shared" si="1"/>
        <v>35.100098425196848</v>
      </c>
      <c r="K26" s="64">
        <f t="shared" si="4"/>
        <v>5.384615384615385</v>
      </c>
      <c r="L26" s="2"/>
      <c r="M26" s="2"/>
      <c r="N26" s="2"/>
    </row>
    <row r="27" spans="1:14" ht="30" customHeight="1" x14ac:dyDescent="0.3">
      <c r="A27" s="2">
        <v>180</v>
      </c>
      <c r="B27" s="2">
        <v>26</v>
      </c>
      <c r="C27" s="2">
        <v>6</v>
      </c>
      <c r="D27" s="2">
        <v>3</v>
      </c>
      <c r="E27" s="26">
        <f t="shared" si="2"/>
        <v>13120.991999999998</v>
      </c>
      <c r="F27" s="26">
        <f t="shared" si="0"/>
        <v>13.120991999999998</v>
      </c>
      <c r="G27" s="26">
        <f t="shared" si="3"/>
        <v>516.57448818897637</v>
      </c>
      <c r="H27" s="26">
        <f t="shared" si="1"/>
        <v>43.047874015748029</v>
      </c>
      <c r="K27" s="64">
        <f t="shared" si="4"/>
        <v>5.5384615384615383</v>
      </c>
      <c r="L27" s="2"/>
      <c r="M27" s="2"/>
      <c r="N27" s="2"/>
    </row>
    <row r="28" spans="1:14" ht="30" customHeight="1" x14ac:dyDescent="0.3">
      <c r="A28" s="2">
        <v>185</v>
      </c>
      <c r="B28" s="2">
        <v>26</v>
      </c>
      <c r="C28" s="2">
        <v>6</v>
      </c>
      <c r="D28" s="2">
        <v>3</v>
      </c>
      <c r="E28" s="26">
        <f t="shared" si="2"/>
        <v>13403.772000000001</v>
      </c>
      <c r="F28" s="26">
        <f t="shared" si="0"/>
        <v>13.403772</v>
      </c>
      <c r="G28" s="26">
        <f t="shared" si="3"/>
        <v>527.70755905511817</v>
      </c>
      <c r="H28" s="26">
        <f t="shared" si="1"/>
        <v>43.975629921259845</v>
      </c>
      <c r="K28" s="64">
        <f t="shared" si="4"/>
        <v>5.6923076923076925</v>
      </c>
      <c r="L28" s="2"/>
      <c r="M28" s="2"/>
      <c r="N28" s="2"/>
    </row>
    <row r="29" spans="1:14" ht="30" customHeight="1" x14ac:dyDescent="0.3">
      <c r="A29" s="2">
        <v>190</v>
      </c>
      <c r="B29" s="2">
        <v>26</v>
      </c>
      <c r="C29" s="2">
        <v>6</v>
      </c>
      <c r="D29" s="2">
        <v>3</v>
      </c>
      <c r="E29" s="26">
        <f t="shared" si="2"/>
        <v>13686.552</v>
      </c>
      <c r="F29" s="26">
        <f t="shared" si="0"/>
        <v>13.686551999999999</v>
      </c>
      <c r="G29" s="26">
        <f t="shared" si="3"/>
        <v>538.84062992125985</v>
      </c>
      <c r="H29" s="26">
        <f t="shared" si="1"/>
        <v>44.903385826771654</v>
      </c>
      <c r="K29" s="64">
        <f t="shared" si="4"/>
        <v>5.8461538461538458</v>
      </c>
      <c r="L29" s="2"/>
      <c r="M29" s="2"/>
      <c r="N29" s="2"/>
    </row>
    <row r="30" spans="1:14" ht="30" customHeight="1" x14ac:dyDescent="0.3">
      <c r="A30" s="2">
        <v>195</v>
      </c>
      <c r="B30" s="2">
        <v>26</v>
      </c>
      <c r="C30" s="2">
        <v>6</v>
      </c>
      <c r="D30" s="2">
        <v>3</v>
      </c>
      <c r="E30" s="26">
        <f t="shared" si="2"/>
        <v>13969.331999999999</v>
      </c>
      <c r="F30" s="26">
        <f t="shared" si="0"/>
        <v>13.969331999999998</v>
      </c>
      <c r="G30" s="26">
        <f t="shared" si="3"/>
        <v>549.97370078740153</v>
      </c>
      <c r="H30" s="26">
        <f t="shared" si="1"/>
        <v>45.831141732283463</v>
      </c>
      <c r="K30" s="64">
        <f t="shared" si="4"/>
        <v>6</v>
      </c>
      <c r="L30" s="2"/>
      <c r="M30" s="2"/>
      <c r="N30" s="2"/>
    </row>
    <row r="31" spans="1:14" ht="30" customHeight="1" x14ac:dyDescent="0.3">
      <c r="A31" s="2">
        <v>200</v>
      </c>
      <c r="B31" s="2">
        <v>26</v>
      </c>
      <c r="C31" s="2">
        <v>6</v>
      </c>
      <c r="D31" s="2">
        <v>3</v>
      </c>
      <c r="E31" s="26">
        <f t="shared" si="2"/>
        <v>14252.111999999999</v>
      </c>
      <c r="F31" s="26">
        <f t="shared" si="0"/>
        <v>14.252111999999999</v>
      </c>
      <c r="G31" s="26">
        <f t="shared" si="3"/>
        <v>561.10677165354332</v>
      </c>
      <c r="H31" s="26">
        <f t="shared" si="1"/>
        <v>46.758897637795279</v>
      </c>
      <c r="K31" s="64">
        <f t="shared" si="4"/>
        <v>6.1538461538461542</v>
      </c>
      <c r="L31" s="2"/>
      <c r="M31" s="2"/>
      <c r="N31" s="2"/>
    </row>
    <row r="32" spans="1:14" ht="30" customHeight="1" x14ac:dyDescent="0.3">
      <c r="A32" s="2">
        <v>205</v>
      </c>
      <c r="B32" s="2">
        <v>26</v>
      </c>
      <c r="C32" s="2">
        <v>6</v>
      </c>
      <c r="D32" s="2">
        <v>3</v>
      </c>
      <c r="E32" s="26">
        <f t="shared" si="2"/>
        <v>14534.892</v>
      </c>
      <c r="F32" s="26">
        <f t="shared" si="0"/>
        <v>14.534891999999999</v>
      </c>
      <c r="G32" s="26">
        <f t="shared" si="3"/>
        <v>572.23984251968511</v>
      </c>
      <c r="H32" s="26">
        <f t="shared" si="1"/>
        <v>47.686653543307095</v>
      </c>
      <c r="K32" s="64">
        <f t="shared" si="4"/>
        <v>6.3076923076923075</v>
      </c>
      <c r="L32" s="2"/>
      <c r="M32" s="2"/>
      <c r="N32" s="2"/>
    </row>
    <row r="33" spans="1:14" ht="30" customHeight="1" x14ac:dyDescent="0.3">
      <c r="A33" s="2">
        <v>210</v>
      </c>
      <c r="B33" s="2">
        <v>26</v>
      </c>
      <c r="C33" s="2">
        <v>6</v>
      </c>
      <c r="D33" s="2">
        <v>3</v>
      </c>
      <c r="E33" s="26">
        <f t="shared" si="2"/>
        <v>14817.672</v>
      </c>
      <c r="F33" s="26">
        <f t="shared" si="0"/>
        <v>14.817672</v>
      </c>
      <c r="G33" s="26">
        <f t="shared" si="3"/>
        <v>583.37291338582679</v>
      </c>
      <c r="H33" s="26">
        <f t="shared" si="1"/>
        <v>48.614409448818897</v>
      </c>
      <c r="K33" s="64">
        <f t="shared" si="4"/>
        <v>6.4615384615384617</v>
      </c>
      <c r="L33" s="2"/>
      <c r="M33" s="2"/>
      <c r="N33" s="2"/>
    </row>
    <row r="34" spans="1:14" ht="30" customHeight="1" x14ac:dyDescent="0.3">
      <c r="A34" s="2">
        <v>215</v>
      </c>
      <c r="B34" s="2">
        <v>26</v>
      </c>
      <c r="C34" s="2">
        <v>7</v>
      </c>
      <c r="D34" s="2">
        <v>3</v>
      </c>
      <c r="E34" s="26">
        <f t="shared" si="2"/>
        <v>17617.194</v>
      </c>
      <c r="F34" s="26">
        <f t="shared" si="0"/>
        <v>17.617193999999998</v>
      </c>
      <c r="G34" s="26">
        <f t="shared" si="3"/>
        <v>693.59031496062994</v>
      </c>
      <c r="H34" s="26">
        <f t="shared" si="1"/>
        <v>57.799192913385831</v>
      </c>
      <c r="K34" s="64">
        <f t="shared" si="4"/>
        <v>6.615384615384615</v>
      </c>
      <c r="L34" s="2"/>
      <c r="M34" s="2"/>
      <c r="N34" s="2"/>
    </row>
    <row r="35" spans="1:14" ht="30" customHeight="1" x14ac:dyDescent="0.3">
      <c r="A35" s="2">
        <v>220</v>
      </c>
      <c r="B35" s="2">
        <v>26</v>
      </c>
      <c r="C35" s="2">
        <v>7</v>
      </c>
      <c r="D35" s="2">
        <v>3</v>
      </c>
      <c r="E35" s="26">
        <f t="shared" si="2"/>
        <v>17947.103999999999</v>
      </c>
      <c r="F35" s="26">
        <f t="shared" si="0"/>
        <v>17.947104</v>
      </c>
      <c r="G35" s="26">
        <f t="shared" si="3"/>
        <v>706.57889763779531</v>
      </c>
      <c r="H35" s="26">
        <f t="shared" si="1"/>
        <v>58.881574803149611</v>
      </c>
      <c r="K35" s="64">
        <f t="shared" si="4"/>
        <v>6.7692307692307692</v>
      </c>
      <c r="L35" s="2"/>
      <c r="M35" s="2"/>
      <c r="N35" s="2"/>
    </row>
    <row r="36" spans="1:14" ht="30" customHeight="1" x14ac:dyDescent="0.3">
      <c r="A36" s="2">
        <v>225</v>
      </c>
      <c r="B36" s="2">
        <v>26</v>
      </c>
      <c r="C36" s="2">
        <v>7</v>
      </c>
      <c r="D36" s="2">
        <v>3</v>
      </c>
      <c r="E36" s="26">
        <f t="shared" si="2"/>
        <v>18277.013999999999</v>
      </c>
      <c r="F36" s="26">
        <f t="shared" si="0"/>
        <v>18.277013999999998</v>
      </c>
      <c r="G36" s="26">
        <f t="shared" si="3"/>
        <v>719.56748031496068</v>
      </c>
      <c r="H36" s="26">
        <f t="shared" si="1"/>
        <v>59.963956692913392</v>
      </c>
      <c r="K36" s="64">
        <f t="shared" si="4"/>
        <v>6.9230769230769234</v>
      </c>
      <c r="L36" s="2"/>
      <c r="M36" s="2"/>
      <c r="N36" s="2"/>
    </row>
    <row r="37" spans="1:14" ht="30" customHeight="1" x14ac:dyDescent="0.3">
      <c r="A37" s="2">
        <v>230</v>
      </c>
      <c r="B37" s="2">
        <v>26</v>
      </c>
      <c r="C37" s="2">
        <v>7</v>
      </c>
      <c r="D37" s="2">
        <v>3</v>
      </c>
      <c r="E37" s="26">
        <f t="shared" si="2"/>
        <v>18606.923999999999</v>
      </c>
      <c r="F37" s="26">
        <f t="shared" si="0"/>
        <v>18.606923999999999</v>
      </c>
      <c r="G37" s="26">
        <f t="shared" si="3"/>
        <v>732.55606299212604</v>
      </c>
      <c r="H37" s="26">
        <f t="shared" si="1"/>
        <v>61.046338582677173</v>
      </c>
      <c r="K37" s="64">
        <f t="shared" si="4"/>
        <v>7.0769230769230766</v>
      </c>
      <c r="L37" s="2"/>
      <c r="M37" s="2"/>
      <c r="N37" s="2"/>
    </row>
    <row r="38" spans="1:14" ht="30" customHeight="1" x14ac:dyDescent="0.3">
      <c r="A38" s="2">
        <v>235</v>
      </c>
      <c r="B38" s="2">
        <v>26</v>
      </c>
      <c r="C38" s="2">
        <v>7</v>
      </c>
      <c r="D38" s="2">
        <v>3</v>
      </c>
      <c r="E38" s="26">
        <f t="shared" si="2"/>
        <v>18936.834000000003</v>
      </c>
      <c r="F38" s="26">
        <f t="shared" si="0"/>
        <v>18.936834000000001</v>
      </c>
      <c r="G38" s="26">
        <f t="shared" si="3"/>
        <v>745.54464566929153</v>
      </c>
      <c r="H38" s="26">
        <f t="shared" si="1"/>
        <v>62.128720472440961</v>
      </c>
      <c r="K38" s="64">
        <f t="shared" si="4"/>
        <v>7.2307692307692308</v>
      </c>
      <c r="L38" s="2"/>
      <c r="M38" s="2"/>
      <c r="N38" s="2"/>
    </row>
    <row r="39" spans="1:14" ht="30" customHeight="1" x14ac:dyDescent="0.3">
      <c r="A39" s="2">
        <v>240</v>
      </c>
      <c r="B39" s="2">
        <v>26</v>
      </c>
      <c r="C39" s="2">
        <v>7</v>
      </c>
      <c r="D39" s="2">
        <v>3</v>
      </c>
      <c r="E39" s="26">
        <f t="shared" si="2"/>
        <v>19266.743999999999</v>
      </c>
      <c r="F39" s="26">
        <f t="shared" si="0"/>
        <v>19.266743999999999</v>
      </c>
      <c r="G39" s="26">
        <f t="shared" si="3"/>
        <v>758.53322834645667</v>
      </c>
      <c r="H39" s="26">
        <f t="shared" si="1"/>
        <v>63.21110236220472</v>
      </c>
      <c r="K39" s="64">
        <f t="shared" si="4"/>
        <v>7.384615384615385</v>
      </c>
      <c r="L39" s="2"/>
      <c r="M39" s="2"/>
      <c r="N39" s="2"/>
    </row>
    <row r="40" spans="1:14" ht="30" customHeight="1" x14ac:dyDescent="0.3">
      <c r="A40" s="2">
        <v>245</v>
      </c>
      <c r="B40" s="2">
        <v>26</v>
      </c>
      <c r="C40" s="2">
        <v>8</v>
      </c>
      <c r="D40" s="2">
        <v>3</v>
      </c>
      <c r="E40" s="26">
        <f t="shared" si="2"/>
        <v>22396.175999999999</v>
      </c>
      <c r="F40" s="26">
        <f t="shared" si="0"/>
        <v>22.396176000000001</v>
      </c>
      <c r="G40" s="26">
        <f t="shared" si="3"/>
        <v>881.73921259842518</v>
      </c>
      <c r="H40" s="26">
        <f t="shared" si="1"/>
        <v>73.478267716535427</v>
      </c>
      <c r="K40" s="64">
        <f t="shared" si="4"/>
        <v>7.5384615384615383</v>
      </c>
      <c r="L40" s="2"/>
      <c r="M40" s="2"/>
      <c r="N40" s="2"/>
    </row>
    <row r="41" spans="1:14" ht="30" customHeight="1" x14ac:dyDescent="0.3">
      <c r="A41" s="2">
        <v>250</v>
      </c>
      <c r="B41" s="2">
        <v>26</v>
      </c>
      <c r="C41" s="2">
        <v>8</v>
      </c>
      <c r="D41" s="2">
        <v>3</v>
      </c>
      <c r="E41" s="26">
        <f t="shared" si="2"/>
        <v>22773.216</v>
      </c>
      <c r="F41" s="26">
        <f t="shared" si="0"/>
        <v>22.773216000000001</v>
      </c>
      <c r="G41" s="26">
        <f t="shared" si="3"/>
        <v>896.58330708661424</v>
      </c>
      <c r="H41" s="26">
        <f t="shared" si="1"/>
        <v>74.715275590551187</v>
      </c>
      <c r="K41" s="64">
        <f t="shared" si="4"/>
        <v>7.6923076923076925</v>
      </c>
      <c r="L41" s="2"/>
      <c r="M41" s="2"/>
      <c r="N41" s="2"/>
    </row>
    <row r="42" spans="1:14" ht="30" customHeight="1" x14ac:dyDescent="0.3">
      <c r="A42" s="2">
        <v>255</v>
      </c>
      <c r="B42" s="2">
        <v>26</v>
      </c>
      <c r="C42" s="2">
        <v>8</v>
      </c>
      <c r="D42" s="2">
        <v>3</v>
      </c>
      <c r="E42" s="26">
        <f t="shared" si="2"/>
        <v>23150.255999999998</v>
      </c>
      <c r="F42" s="26">
        <f t="shared" si="0"/>
        <v>23.150255999999999</v>
      </c>
      <c r="G42" s="26">
        <f t="shared" si="3"/>
        <v>911.42740157480307</v>
      </c>
      <c r="H42" s="26">
        <f t="shared" si="1"/>
        <v>75.952283464566918</v>
      </c>
      <c r="K42" s="64">
        <f t="shared" si="4"/>
        <v>7.8461538461538458</v>
      </c>
      <c r="L42" s="2"/>
      <c r="M42" s="2"/>
      <c r="N42" s="2"/>
    </row>
    <row r="43" spans="1:14" ht="30" customHeight="1" x14ac:dyDescent="0.3">
      <c r="A43" s="2">
        <v>260</v>
      </c>
      <c r="B43" s="2">
        <v>26</v>
      </c>
      <c r="C43" s="2">
        <v>8</v>
      </c>
      <c r="D43" s="2">
        <v>3</v>
      </c>
      <c r="E43" s="26">
        <f t="shared" si="2"/>
        <v>23527.295999999998</v>
      </c>
      <c r="F43" s="26">
        <f t="shared" si="0"/>
        <v>23.527296</v>
      </c>
      <c r="G43" s="26">
        <f t="shared" si="3"/>
        <v>926.27149606299213</v>
      </c>
      <c r="H43" s="26">
        <f t="shared" si="1"/>
        <v>77.189291338582677</v>
      </c>
      <c r="K43" s="64">
        <f t="shared" si="4"/>
        <v>8</v>
      </c>
      <c r="L43" s="2"/>
      <c r="M43" s="2"/>
      <c r="N43" s="2"/>
    </row>
    <row r="44" spans="1:14" ht="30" customHeight="1" x14ac:dyDescent="0.3">
      <c r="A44" s="2">
        <v>265</v>
      </c>
      <c r="B44" s="2">
        <v>26</v>
      </c>
      <c r="C44" s="2">
        <v>8</v>
      </c>
      <c r="D44" s="2">
        <v>3</v>
      </c>
      <c r="E44" s="26">
        <f t="shared" si="2"/>
        <v>23904.335999999999</v>
      </c>
      <c r="F44" s="26">
        <f t="shared" si="0"/>
        <v>23.904336000000001</v>
      </c>
      <c r="G44" s="26">
        <f t="shared" si="3"/>
        <v>941.11559055118119</v>
      </c>
      <c r="H44" s="26">
        <f t="shared" si="1"/>
        <v>78.426299212598437</v>
      </c>
      <c r="K44" s="64">
        <f t="shared" si="4"/>
        <v>8.1538461538461533</v>
      </c>
      <c r="L44" s="2"/>
      <c r="M44" s="2"/>
      <c r="N44" s="2"/>
    </row>
    <row r="45" spans="1:14" ht="30" customHeight="1" x14ac:dyDescent="0.3">
      <c r="A45" s="2">
        <v>270</v>
      </c>
      <c r="B45" s="2">
        <v>26</v>
      </c>
      <c r="C45" s="2">
        <v>8</v>
      </c>
      <c r="D45" s="2">
        <v>3</v>
      </c>
      <c r="E45" s="26">
        <f t="shared" si="2"/>
        <v>24281.375999999997</v>
      </c>
      <c r="F45" s="26">
        <f t="shared" si="0"/>
        <v>24.281375999999998</v>
      </c>
      <c r="G45" s="26">
        <f t="shared" si="3"/>
        <v>955.95968503937002</v>
      </c>
      <c r="H45" s="26">
        <f t="shared" si="1"/>
        <v>79.663307086614168</v>
      </c>
      <c r="K45" s="64">
        <f t="shared" si="4"/>
        <v>8.3076923076923084</v>
      </c>
      <c r="L45" s="2"/>
      <c r="M45" s="2"/>
      <c r="N45" s="2"/>
    </row>
    <row r="46" spans="1:14" ht="30" customHeight="1" x14ac:dyDescent="0.3">
      <c r="A46" s="2">
        <v>275</v>
      </c>
      <c r="B46" s="2">
        <v>26</v>
      </c>
      <c r="C46" s="2">
        <v>8</v>
      </c>
      <c r="D46" s="2">
        <v>3</v>
      </c>
      <c r="E46" s="26">
        <f t="shared" si="2"/>
        <v>24658.415999999997</v>
      </c>
      <c r="F46" s="26">
        <f t="shared" si="0"/>
        <v>24.658415999999999</v>
      </c>
      <c r="G46" s="26">
        <f t="shared" si="3"/>
        <v>970.80377952755896</v>
      </c>
      <c r="H46" s="26">
        <f t="shared" si="1"/>
        <v>80.900314960629913</v>
      </c>
      <c r="K46" s="64">
        <f t="shared" si="4"/>
        <v>8.4615384615384617</v>
      </c>
      <c r="L46" s="2"/>
      <c r="M46" s="2"/>
      <c r="N46" s="2"/>
    </row>
    <row r="47" spans="1:14" ht="30" customHeight="1" x14ac:dyDescent="0.3">
      <c r="A47" s="2">
        <v>280</v>
      </c>
      <c r="B47" s="2">
        <v>26</v>
      </c>
      <c r="C47" s="2">
        <v>9</v>
      </c>
      <c r="D47" s="2">
        <v>3</v>
      </c>
      <c r="E47" s="26">
        <f t="shared" si="2"/>
        <v>28164.887999999999</v>
      </c>
      <c r="F47" s="26">
        <f t="shared" si="0"/>
        <v>28.164887999999998</v>
      </c>
      <c r="G47" s="26">
        <f t="shared" si="3"/>
        <v>1108.8538582677165</v>
      </c>
      <c r="H47" s="26">
        <f t="shared" si="1"/>
        <v>92.404488188976373</v>
      </c>
      <c r="K47" s="64">
        <f t="shared" si="4"/>
        <v>8.615384615384615</v>
      </c>
      <c r="L47" s="2"/>
      <c r="M47" s="2"/>
      <c r="N47" s="2"/>
    </row>
    <row r="48" spans="1:14" ht="30" customHeight="1" x14ac:dyDescent="0.3">
      <c r="A48" s="2">
        <v>285</v>
      </c>
      <c r="B48" s="2">
        <v>26</v>
      </c>
      <c r="C48" s="2">
        <v>9</v>
      </c>
      <c r="D48" s="2">
        <v>3</v>
      </c>
      <c r="E48" s="26">
        <f t="shared" si="2"/>
        <v>28589.057999999997</v>
      </c>
      <c r="F48" s="26">
        <f t="shared" si="0"/>
        <v>28.589057999999998</v>
      </c>
      <c r="G48" s="26">
        <f t="shared" si="3"/>
        <v>1125.5534645669291</v>
      </c>
      <c r="H48" s="26">
        <f t="shared" si="1"/>
        <v>93.796122047244083</v>
      </c>
      <c r="K48" s="64">
        <f t="shared" si="4"/>
        <v>8.7692307692307701</v>
      </c>
      <c r="L48" s="2"/>
      <c r="M48" s="2"/>
      <c r="N48" s="2"/>
    </row>
    <row r="49" spans="1:14" ht="30" customHeight="1" x14ac:dyDescent="0.3">
      <c r="A49" s="2">
        <v>290</v>
      </c>
      <c r="B49" s="2">
        <v>26</v>
      </c>
      <c r="C49" s="2">
        <v>9</v>
      </c>
      <c r="D49" s="2">
        <v>3</v>
      </c>
      <c r="E49" s="26">
        <f t="shared" si="2"/>
        <v>29013.228000000003</v>
      </c>
      <c r="F49" s="26">
        <f t="shared" si="0"/>
        <v>29.013228000000002</v>
      </c>
      <c r="G49" s="26">
        <f t="shared" si="3"/>
        <v>1142.2530708661418</v>
      </c>
      <c r="H49" s="26">
        <f t="shared" si="1"/>
        <v>95.187755905511821</v>
      </c>
      <c r="K49" s="64">
        <f t="shared" si="4"/>
        <v>8.9230769230769234</v>
      </c>
      <c r="L49" s="2"/>
      <c r="M49" s="2"/>
      <c r="N49" s="2"/>
    </row>
    <row r="50" spans="1:14" ht="30" customHeight="1" x14ac:dyDescent="0.3">
      <c r="A50" s="2">
        <v>295</v>
      </c>
      <c r="B50" s="2">
        <v>26</v>
      </c>
      <c r="C50" s="2">
        <v>9</v>
      </c>
      <c r="D50" s="2">
        <v>3</v>
      </c>
      <c r="E50" s="26">
        <f t="shared" si="2"/>
        <v>29437.397999999994</v>
      </c>
      <c r="F50" s="26">
        <f t="shared" si="0"/>
        <v>29.437397999999995</v>
      </c>
      <c r="G50" s="26">
        <f t="shared" si="3"/>
        <v>1158.9526771653541</v>
      </c>
      <c r="H50" s="26">
        <f t="shared" si="1"/>
        <v>96.579389763779503</v>
      </c>
      <c r="K50" s="64">
        <f t="shared" si="4"/>
        <v>9.0769230769230766</v>
      </c>
      <c r="L50" s="2"/>
      <c r="M50" s="2"/>
      <c r="N50" s="2"/>
    </row>
    <row r="51" spans="1:14" ht="30" customHeight="1" x14ac:dyDescent="0.3">
      <c r="A51" s="2">
        <v>300</v>
      </c>
      <c r="B51" s="2">
        <v>26</v>
      </c>
      <c r="C51" s="2">
        <v>9</v>
      </c>
      <c r="D51" s="2">
        <v>3</v>
      </c>
      <c r="E51" s="26">
        <f t="shared" si="2"/>
        <v>29861.567999999999</v>
      </c>
      <c r="F51" s="26">
        <f>E51/1000</f>
        <v>29.861567999999998</v>
      </c>
      <c r="G51" s="26">
        <f t="shared" si="3"/>
        <v>1175.6522834645671</v>
      </c>
      <c r="H51" s="26">
        <f>G51/12</f>
        <v>97.971023622047255</v>
      </c>
      <c r="K51" s="64">
        <f t="shared" si="4"/>
        <v>9.2307692307692299</v>
      </c>
      <c r="L51" s="2"/>
      <c r="M51" s="2"/>
      <c r="N51" s="2"/>
    </row>
    <row r="52" spans="1:14" ht="30" customHeight="1" x14ac:dyDescent="0.2"/>
    <row r="53" spans="1:14" ht="30" customHeight="1" x14ac:dyDescent="0.2"/>
    <row r="54" spans="1:14" ht="30" customHeight="1" x14ac:dyDescent="0.2"/>
    <row r="55" spans="1:14" ht="30" customHeight="1" x14ac:dyDescent="0.2"/>
    <row r="56" spans="1:14" ht="30" customHeight="1" x14ac:dyDescent="0.2"/>
  </sheetData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829DC-9A14-A748-AFFE-9626C12DE9FC}">
  <dimension ref="A2:AP80"/>
  <sheetViews>
    <sheetView tabSelected="1" topLeftCell="B28" zoomScale="93" zoomScaleNormal="62" workbookViewId="0">
      <selection activeCell="K26" sqref="K26"/>
    </sheetView>
  </sheetViews>
  <sheetFormatPr baseColWidth="10" defaultRowHeight="23" x14ac:dyDescent="0.3"/>
  <cols>
    <col min="1" max="1" width="12" style="19" customWidth="1"/>
    <col min="2" max="2" width="20.6640625" style="19" customWidth="1"/>
    <col min="3" max="3" width="15.83203125" style="19" bestFit="1" customWidth="1"/>
    <col min="4" max="4" width="15.1640625" style="19" bestFit="1" customWidth="1"/>
    <col min="5" max="5" width="16" style="19" bestFit="1" customWidth="1"/>
    <col min="6" max="6" width="15.83203125" style="19" bestFit="1" customWidth="1"/>
    <col min="7" max="7" width="15.1640625" style="20" bestFit="1" customWidth="1"/>
    <col min="8" max="8" width="12.6640625" style="20" customWidth="1"/>
    <col min="9" max="9" width="16" style="20" bestFit="1" customWidth="1"/>
    <col min="10" max="10" width="15.5" style="20" bestFit="1" customWidth="1"/>
    <col min="11" max="11" width="16.33203125" style="20" bestFit="1" customWidth="1"/>
    <col min="12" max="12" width="15.6640625" style="19" bestFit="1" customWidth="1"/>
    <col min="13" max="13" width="15.33203125" style="19" customWidth="1"/>
    <col min="14" max="14" width="16" style="19" bestFit="1" customWidth="1"/>
    <col min="15" max="15" width="18.5" style="19" bestFit="1" customWidth="1"/>
    <col min="16" max="16" width="16" style="19" bestFit="1" customWidth="1"/>
    <col min="17" max="17" width="14.33203125" style="19" customWidth="1"/>
    <col min="18" max="18" width="16" style="19" bestFit="1" customWidth="1"/>
    <col min="19" max="19" width="18.6640625" style="19" customWidth="1"/>
    <col min="20" max="20" width="16" style="19" bestFit="1" customWidth="1"/>
    <col min="21" max="21" width="14.1640625" style="19" bestFit="1" customWidth="1"/>
    <col min="22" max="22" width="16.6640625" style="19" customWidth="1"/>
    <col min="23" max="23" width="22.6640625" style="19" bestFit="1" customWidth="1"/>
    <col min="24" max="26" width="15.6640625" style="19" bestFit="1" customWidth="1"/>
    <col min="27" max="27" width="13.83203125" style="19" bestFit="1" customWidth="1"/>
    <col min="28" max="28" width="15.6640625" style="19" bestFit="1" customWidth="1"/>
    <col min="29" max="29" width="13.83203125" style="19" bestFit="1" customWidth="1"/>
    <col min="30" max="30" width="15.6640625" style="19" bestFit="1" customWidth="1"/>
    <col min="31" max="31" width="13.83203125" style="19" bestFit="1" customWidth="1"/>
    <col min="32" max="32" width="15.6640625" style="19" bestFit="1" customWidth="1"/>
    <col min="33" max="33" width="13.83203125" style="19" bestFit="1" customWidth="1"/>
    <col min="34" max="34" width="16.83203125" style="19" customWidth="1"/>
    <col min="35" max="35" width="13.83203125" style="19" bestFit="1" customWidth="1"/>
    <col min="36" max="36" width="16.1640625" style="19" customWidth="1"/>
    <col min="37" max="37" width="13.83203125" style="19" bestFit="1" customWidth="1"/>
    <col min="38" max="38" width="16" style="19" bestFit="1" customWidth="1"/>
    <col min="39" max="39" width="16" style="19" customWidth="1"/>
    <col min="40" max="40" width="13.83203125" style="19" bestFit="1" customWidth="1"/>
    <col min="41" max="41" width="16" style="19" bestFit="1" customWidth="1"/>
    <col min="42" max="42" width="15.5" style="19" bestFit="1" customWidth="1"/>
    <col min="43" max="16384" width="10.83203125" style="19"/>
  </cols>
  <sheetData>
    <row r="2" spans="1:28" ht="24" thickBot="1" x14ac:dyDescent="0.35">
      <c r="W2" s="111"/>
      <c r="X2" s="111"/>
      <c r="Y2" s="111"/>
      <c r="Z2" s="111"/>
      <c r="AA2" s="111"/>
    </row>
    <row r="3" spans="1:28" s="66" customFormat="1" ht="85" customHeight="1" thickBot="1" x14ac:dyDescent="0.45">
      <c r="B3" s="170" t="s">
        <v>73</v>
      </c>
      <c r="C3" s="171"/>
      <c r="D3" s="171"/>
      <c r="E3" s="171"/>
      <c r="F3" s="171"/>
      <c r="G3" s="171"/>
      <c r="H3" s="171"/>
      <c r="I3" s="171"/>
      <c r="J3" s="171"/>
      <c r="K3" s="172"/>
      <c r="L3" s="80"/>
      <c r="M3" s="170" t="s">
        <v>150</v>
      </c>
      <c r="N3" s="171"/>
      <c r="O3" s="171"/>
      <c r="P3" s="171"/>
      <c r="Q3" s="171"/>
      <c r="R3" s="171"/>
      <c r="S3" s="171"/>
      <c r="T3" s="171"/>
      <c r="U3" s="171"/>
      <c r="V3" s="171"/>
      <c r="W3" s="172"/>
      <c r="X3" s="112"/>
      <c r="Y3" s="112"/>
      <c r="Z3" s="112"/>
      <c r="AA3" s="112"/>
    </row>
    <row r="4" spans="1:28" s="66" customFormat="1" ht="30" customHeight="1" thickBot="1" x14ac:dyDescent="0.45"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S4" s="85"/>
      <c r="T4" s="85"/>
      <c r="U4" s="85" t="s">
        <v>109</v>
      </c>
      <c r="W4" s="112"/>
      <c r="X4" s="112"/>
      <c r="Y4" s="112"/>
      <c r="Z4" s="112"/>
      <c r="AA4" s="112"/>
    </row>
    <row r="5" spans="1:28" s="28" customFormat="1" ht="30" customHeight="1" x14ac:dyDescent="0.2">
      <c r="B5" s="137"/>
      <c r="C5" s="156" t="s">
        <v>75</v>
      </c>
      <c r="D5" s="156"/>
      <c r="E5" s="156"/>
      <c r="F5" s="156"/>
      <c r="G5" s="156"/>
      <c r="H5" s="156"/>
      <c r="I5" s="156"/>
      <c r="J5" s="156"/>
      <c r="K5" s="157"/>
      <c r="M5" s="155" t="s">
        <v>119</v>
      </c>
      <c r="N5" s="156"/>
      <c r="O5" s="157"/>
      <c r="Q5" s="155" t="s">
        <v>120</v>
      </c>
      <c r="R5" s="156"/>
      <c r="S5" s="157"/>
      <c r="T5" s="85"/>
      <c r="U5" s="155" t="s">
        <v>121</v>
      </c>
      <c r="V5" s="156"/>
      <c r="W5" s="157"/>
      <c r="X5" s="112"/>
      <c r="Y5" s="112"/>
      <c r="Z5" s="112"/>
      <c r="AA5" s="112"/>
    </row>
    <row r="6" spans="1:28" s="29" customFormat="1" ht="50" customHeight="1" thickBot="1" x14ac:dyDescent="0.35">
      <c r="A6" s="83"/>
      <c r="B6" s="138"/>
      <c r="C6" s="179" t="s">
        <v>122</v>
      </c>
      <c r="D6" s="179"/>
      <c r="E6" s="179"/>
      <c r="F6" s="179"/>
      <c r="G6" s="179"/>
      <c r="H6" s="179"/>
      <c r="I6" s="179"/>
      <c r="J6" s="179"/>
      <c r="K6" s="180"/>
      <c r="M6" s="158"/>
      <c r="N6" s="159"/>
      <c r="O6" s="160"/>
      <c r="Q6" s="158"/>
      <c r="R6" s="159"/>
      <c r="S6" s="160"/>
      <c r="T6" s="85"/>
      <c r="U6" s="158"/>
      <c r="V6" s="159"/>
      <c r="W6" s="160"/>
      <c r="X6" s="112"/>
      <c r="Y6" s="112"/>
      <c r="Z6" s="112"/>
      <c r="AA6" s="112"/>
    </row>
    <row r="7" spans="1:28" s="29" customFormat="1" ht="54" customHeight="1" thickBot="1" x14ac:dyDescent="0.35">
      <c r="A7" s="83"/>
      <c r="C7" s="86" t="s">
        <v>6</v>
      </c>
      <c r="D7" s="86" t="s">
        <v>7</v>
      </c>
      <c r="E7" s="86" t="s">
        <v>8</v>
      </c>
      <c r="F7" s="86" t="s">
        <v>9</v>
      </c>
      <c r="G7" s="31"/>
      <c r="H7" s="31"/>
      <c r="I7" s="31"/>
      <c r="J7" s="30"/>
      <c r="K7" s="30"/>
      <c r="M7" s="139" t="s">
        <v>6</v>
      </c>
      <c r="N7" s="28" t="s">
        <v>7</v>
      </c>
      <c r="O7" s="141" t="s">
        <v>110</v>
      </c>
      <c r="P7" s="62"/>
      <c r="Q7" s="85" t="s">
        <v>6</v>
      </c>
      <c r="R7" s="85" t="s">
        <v>8</v>
      </c>
      <c r="S7" s="127" t="s">
        <v>112</v>
      </c>
      <c r="T7" s="85"/>
      <c r="U7" s="85" t="s">
        <v>7</v>
      </c>
      <c r="V7" s="140" t="s">
        <v>8</v>
      </c>
      <c r="W7" s="127" t="s">
        <v>111</v>
      </c>
      <c r="X7" s="110"/>
      <c r="Y7" s="110"/>
      <c r="Z7" s="110"/>
      <c r="AA7" s="110"/>
    </row>
    <row r="8" spans="1:28" ht="72" customHeight="1" thickBot="1" x14ac:dyDescent="0.35">
      <c r="B8" s="120" t="s">
        <v>118</v>
      </c>
      <c r="C8" s="105" t="s">
        <v>105</v>
      </c>
      <c r="D8" s="105" t="s">
        <v>106</v>
      </c>
      <c r="E8" s="108" t="s">
        <v>107</v>
      </c>
      <c r="F8" s="109" t="s">
        <v>124</v>
      </c>
      <c r="G8" s="129" t="s">
        <v>0</v>
      </c>
      <c r="H8" s="106" t="s">
        <v>61</v>
      </c>
      <c r="I8" s="106" t="s">
        <v>91</v>
      </c>
      <c r="J8" s="106" t="s">
        <v>92</v>
      </c>
      <c r="K8" s="107" t="s">
        <v>93</v>
      </c>
      <c r="M8" s="104" t="s">
        <v>5</v>
      </c>
      <c r="N8" s="105" t="s">
        <v>4</v>
      </c>
      <c r="O8" s="142" t="s">
        <v>48</v>
      </c>
      <c r="P8" s="32"/>
      <c r="Q8" s="104" t="s">
        <v>5</v>
      </c>
      <c r="R8" s="113" t="s">
        <v>94</v>
      </c>
      <c r="S8" s="142" t="s">
        <v>95</v>
      </c>
      <c r="T8" s="84"/>
      <c r="U8" s="104" t="s">
        <v>4</v>
      </c>
      <c r="V8" s="113" t="s">
        <v>94</v>
      </c>
      <c r="W8" s="142" t="s">
        <v>108</v>
      </c>
      <c r="Y8" s="161" t="s">
        <v>125</v>
      </c>
      <c r="Z8" s="162"/>
      <c r="AA8" s="162"/>
      <c r="AB8" s="163"/>
    </row>
    <row r="9" spans="1:28" ht="30" customHeight="1" x14ac:dyDescent="0.3">
      <c r="B9" s="114"/>
      <c r="C9" s="123" t="s">
        <v>70</v>
      </c>
      <c r="D9" s="115" t="s">
        <v>70</v>
      </c>
      <c r="E9" s="115" t="s">
        <v>70</v>
      </c>
      <c r="F9" s="119">
        <v>3</v>
      </c>
      <c r="G9" s="45" t="e">
        <f>3.142*((C9+(2*D9))*E9*F9)</f>
        <v>#VALUE!</v>
      </c>
      <c r="H9" s="58" t="e">
        <f>G9/10</f>
        <v>#VALUE!</v>
      </c>
      <c r="I9" s="41" t="e">
        <f t="shared" ref="I9:I10" si="0">G9 / 1000</f>
        <v>#VALUE!</v>
      </c>
      <c r="J9" s="45" t="e">
        <f t="shared" ref="J9:J10" si="1">G9 / 25.4</f>
        <v>#VALUE!</v>
      </c>
      <c r="K9" s="41" t="e">
        <f>J9 / 12</f>
        <v>#VALUE!</v>
      </c>
      <c r="M9" s="114" t="s">
        <v>70</v>
      </c>
      <c r="N9" s="115" t="s">
        <v>70</v>
      </c>
      <c r="O9" s="59" t="e">
        <f>(0.8*M9)/N9</f>
        <v>#VALUE!</v>
      </c>
      <c r="P9" s="27"/>
      <c r="Q9" s="116" t="s">
        <v>70</v>
      </c>
      <c r="R9" s="117" t="s">
        <v>70</v>
      </c>
      <c r="S9" s="88" t="e">
        <f>0.8*Q9/R9</f>
        <v>#VALUE!</v>
      </c>
      <c r="T9" s="84"/>
      <c r="U9" s="114" t="s">
        <v>70</v>
      </c>
      <c r="V9" s="115" t="s">
        <v>70</v>
      </c>
      <c r="W9" s="91" t="e">
        <f>U9*V9/0.8</f>
        <v>#VALUE!</v>
      </c>
      <c r="Y9" s="164"/>
      <c r="Z9" s="165"/>
      <c r="AA9" s="165"/>
      <c r="AB9" s="166"/>
    </row>
    <row r="10" spans="1:28" ht="30" customHeight="1" x14ac:dyDescent="0.3">
      <c r="B10" s="121" t="s">
        <v>113</v>
      </c>
      <c r="C10" s="124">
        <v>43</v>
      </c>
      <c r="D10" s="39">
        <v>5</v>
      </c>
      <c r="E10" s="39">
        <v>7</v>
      </c>
      <c r="F10" s="40">
        <v>3</v>
      </c>
      <c r="G10" s="45">
        <f t="shared" ref="G10:G24" si="2">3.142*((C10+(2*D10))*E10*F10)</f>
        <v>3497.0459999999998</v>
      </c>
      <c r="H10" s="58">
        <f t="shared" ref="H10" si="3">G10/10</f>
        <v>349.70459999999997</v>
      </c>
      <c r="I10" s="41">
        <f t="shared" si="0"/>
        <v>3.4970459999999997</v>
      </c>
      <c r="J10" s="45">
        <f t="shared" si="1"/>
        <v>137.67897637795275</v>
      </c>
      <c r="K10" s="41">
        <f t="shared" ref="K10" si="4">J10 / 12</f>
        <v>11.473248031496063</v>
      </c>
      <c r="L10" s="33" t="s">
        <v>71</v>
      </c>
      <c r="M10" s="99">
        <v>43</v>
      </c>
      <c r="N10" s="39">
        <v>4</v>
      </c>
      <c r="O10" s="60">
        <f t="shared" ref="O10:O24" si="5">(0.8*M10)/N10</f>
        <v>8.6</v>
      </c>
      <c r="P10" s="87" t="s">
        <v>96</v>
      </c>
      <c r="Q10" s="118">
        <v>38</v>
      </c>
      <c r="R10" s="84">
        <v>7</v>
      </c>
      <c r="S10" s="89">
        <f t="shared" ref="S10:S24" si="6">0.8*Q10/R10</f>
        <v>4.3428571428571434</v>
      </c>
      <c r="T10" s="87" t="s">
        <v>96</v>
      </c>
      <c r="U10" s="99">
        <v>5</v>
      </c>
      <c r="V10" s="39">
        <v>5</v>
      </c>
      <c r="W10" s="92">
        <f t="shared" ref="W10:W24" si="7">U10*V10/0.8</f>
        <v>31.25</v>
      </c>
      <c r="Y10" s="164"/>
      <c r="Z10" s="165"/>
      <c r="AA10" s="165"/>
      <c r="AB10" s="166"/>
    </row>
    <row r="11" spans="1:28" ht="30" customHeight="1" x14ac:dyDescent="0.3">
      <c r="B11" s="121" t="s">
        <v>114</v>
      </c>
      <c r="C11" s="124">
        <v>25</v>
      </c>
      <c r="D11" s="39">
        <v>4</v>
      </c>
      <c r="E11" s="39">
        <v>5</v>
      </c>
      <c r="F11" s="40">
        <v>3</v>
      </c>
      <c r="G11" s="45">
        <f t="shared" si="2"/>
        <v>1555.29</v>
      </c>
      <c r="H11" s="58">
        <f t="shared" ref="H11:H24" si="8">G11/10</f>
        <v>155.529</v>
      </c>
      <c r="I11" s="41">
        <f t="shared" ref="I11:I24" si="9">G11 / 1000</f>
        <v>1.5552900000000001</v>
      </c>
      <c r="J11" s="45">
        <f t="shared" ref="J11:J24" si="10">G11 / 25.4</f>
        <v>61.231889763779527</v>
      </c>
      <c r="K11" s="41">
        <f t="shared" ref="K11:K24" si="11">J11 / 12</f>
        <v>5.1026574803149609</v>
      </c>
      <c r="L11" s="33" t="s">
        <v>72</v>
      </c>
      <c r="M11" s="99">
        <v>25</v>
      </c>
      <c r="N11" s="39">
        <v>4</v>
      </c>
      <c r="O11" s="60">
        <f t="shared" si="5"/>
        <v>5</v>
      </c>
      <c r="P11" s="87" t="s">
        <v>97</v>
      </c>
      <c r="Q11" s="118">
        <v>25</v>
      </c>
      <c r="R11" s="84">
        <v>5</v>
      </c>
      <c r="S11" s="89">
        <f t="shared" si="6"/>
        <v>4</v>
      </c>
      <c r="T11" s="87" t="s">
        <v>97</v>
      </c>
      <c r="U11" s="99">
        <v>32</v>
      </c>
      <c r="V11" s="39">
        <v>6</v>
      </c>
      <c r="W11" s="93">
        <f t="shared" si="7"/>
        <v>240</v>
      </c>
      <c r="Y11" s="164"/>
      <c r="Z11" s="165"/>
      <c r="AA11" s="165"/>
      <c r="AB11" s="166"/>
    </row>
    <row r="12" spans="1:28" ht="30" customHeight="1" thickBot="1" x14ac:dyDescent="0.35">
      <c r="B12" s="121" t="s">
        <v>115</v>
      </c>
      <c r="C12" s="124">
        <v>240</v>
      </c>
      <c r="D12" s="39">
        <v>32</v>
      </c>
      <c r="E12" s="39">
        <v>6</v>
      </c>
      <c r="F12" s="40">
        <v>3</v>
      </c>
      <c r="G12" s="45">
        <f t="shared" si="2"/>
        <v>17193.024000000001</v>
      </c>
      <c r="H12" s="58">
        <f t="shared" si="8"/>
        <v>1719.3024</v>
      </c>
      <c r="I12" s="41">
        <f t="shared" si="9"/>
        <v>17.193024000000001</v>
      </c>
      <c r="J12" s="45">
        <f t="shared" si="10"/>
        <v>676.89070866141742</v>
      </c>
      <c r="K12" s="41">
        <f t="shared" si="11"/>
        <v>56.407559055118121</v>
      </c>
      <c r="M12" s="99"/>
      <c r="N12" s="39"/>
      <c r="O12" s="60" t="e">
        <f t="shared" si="5"/>
        <v>#DIV/0!</v>
      </c>
      <c r="P12" s="27"/>
      <c r="Q12" s="118"/>
      <c r="R12" s="84"/>
      <c r="S12" s="89" t="e">
        <f t="shared" si="6"/>
        <v>#DIV/0!</v>
      </c>
      <c r="T12" s="84"/>
      <c r="U12" s="99">
        <v>5</v>
      </c>
      <c r="V12" s="39">
        <v>4</v>
      </c>
      <c r="W12" s="93">
        <f t="shared" si="7"/>
        <v>25</v>
      </c>
      <c r="Y12" s="167"/>
      <c r="Z12" s="168"/>
      <c r="AA12" s="168"/>
      <c r="AB12" s="169"/>
    </row>
    <row r="13" spans="1:28" ht="30" customHeight="1" x14ac:dyDescent="0.3">
      <c r="B13" s="121" t="s">
        <v>116</v>
      </c>
      <c r="C13" s="124">
        <v>38.1</v>
      </c>
      <c r="D13" s="39">
        <v>4</v>
      </c>
      <c r="E13" s="39">
        <v>8</v>
      </c>
      <c r="F13" s="40">
        <v>3</v>
      </c>
      <c r="G13" s="45">
        <f t="shared" si="2"/>
        <v>3476.3088000000002</v>
      </c>
      <c r="H13" s="58">
        <f t="shared" si="8"/>
        <v>347.63088000000005</v>
      </c>
      <c r="I13" s="41">
        <f t="shared" si="9"/>
        <v>3.4763088000000004</v>
      </c>
      <c r="J13" s="45">
        <f t="shared" si="10"/>
        <v>136.86255118110239</v>
      </c>
      <c r="K13" s="41">
        <f t="shared" si="11"/>
        <v>11.4052125984252</v>
      </c>
      <c r="M13" s="99"/>
      <c r="N13" s="39"/>
      <c r="O13" s="60" t="e">
        <f t="shared" si="5"/>
        <v>#DIV/0!</v>
      </c>
      <c r="P13" s="27"/>
      <c r="Q13" s="118"/>
      <c r="R13" s="84"/>
      <c r="S13" s="89" t="e">
        <f t="shared" si="6"/>
        <v>#DIV/0!</v>
      </c>
      <c r="T13" s="84"/>
      <c r="U13" s="99"/>
      <c r="V13" s="39"/>
      <c r="W13" s="93">
        <f t="shared" si="7"/>
        <v>0</v>
      </c>
    </row>
    <row r="14" spans="1:28" ht="30" customHeight="1" x14ac:dyDescent="0.3">
      <c r="B14" s="121" t="s">
        <v>117</v>
      </c>
      <c r="C14" s="124">
        <v>101.6</v>
      </c>
      <c r="D14" s="39">
        <v>13</v>
      </c>
      <c r="E14" s="39">
        <v>6</v>
      </c>
      <c r="F14" s="40">
        <v>3</v>
      </c>
      <c r="G14" s="45">
        <f t="shared" si="2"/>
        <v>7216.5455999999986</v>
      </c>
      <c r="H14" s="58">
        <f t="shared" si="8"/>
        <v>721.65455999999983</v>
      </c>
      <c r="I14" s="41">
        <f t="shared" si="9"/>
        <v>7.2165455999999981</v>
      </c>
      <c r="J14" s="45">
        <f t="shared" si="10"/>
        <v>284.11596850393698</v>
      </c>
      <c r="K14" s="41">
        <f t="shared" si="11"/>
        <v>23.676330708661414</v>
      </c>
      <c r="M14" s="99"/>
      <c r="N14" s="39"/>
      <c r="O14" s="60" t="e">
        <f t="shared" si="5"/>
        <v>#DIV/0!</v>
      </c>
      <c r="P14" s="27"/>
      <c r="Q14" s="99"/>
      <c r="R14" s="39"/>
      <c r="S14" s="89" t="e">
        <f t="shared" si="6"/>
        <v>#DIV/0!</v>
      </c>
      <c r="U14" s="99"/>
      <c r="V14" s="39"/>
      <c r="W14" s="93">
        <f t="shared" si="7"/>
        <v>0</v>
      </c>
    </row>
    <row r="15" spans="1:28" ht="30" customHeight="1" x14ac:dyDescent="0.3">
      <c r="B15" s="121" t="s">
        <v>113</v>
      </c>
      <c r="C15" s="124">
        <v>43</v>
      </c>
      <c r="D15" s="39">
        <v>4</v>
      </c>
      <c r="E15" s="39">
        <v>9</v>
      </c>
      <c r="F15" s="40">
        <v>3</v>
      </c>
      <c r="G15" s="45">
        <f t="shared" si="2"/>
        <v>4326.5339999999997</v>
      </c>
      <c r="H15" s="58">
        <f t="shared" si="8"/>
        <v>432.65339999999998</v>
      </c>
      <c r="I15" s="41">
        <f t="shared" si="9"/>
        <v>4.3265339999999997</v>
      </c>
      <c r="J15" s="45">
        <f t="shared" si="10"/>
        <v>170.33598425196851</v>
      </c>
      <c r="K15" s="41">
        <f t="shared" si="11"/>
        <v>14.194665354330709</v>
      </c>
      <c r="M15" s="99"/>
      <c r="N15" s="39"/>
      <c r="O15" s="60" t="e">
        <f t="shared" si="5"/>
        <v>#DIV/0!</v>
      </c>
      <c r="P15" s="27"/>
      <c r="Q15" s="99"/>
      <c r="R15" s="39"/>
      <c r="S15" s="89" t="e">
        <f t="shared" si="6"/>
        <v>#DIV/0!</v>
      </c>
      <c r="U15" s="99"/>
      <c r="V15" s="39"/>
      <c r="W15" s="93">
        <f t="shared" si="7"/>
        <v>0</v>
      </c>
    </row>
    <row r="16" spans="1:28" ht="30" customHeight="1" x14ac:dyDescent="0.3">
      <c r="B16" s="121"/>
      <c r="C16" s="124"/>
      <c r="D16" s="39"/>
      <c r="E16" s="39"/>
      <c r="F16" s="40">
        <v>3</v>
      </c>
      <c r="G16" s="45">
        <f t="shared" si="2"/>
        <v>0</v>
      </c>
      <c r="H16" s="58">
        <f t="shared" si="8"/>
        <v>0</v>
      </c>
      <c r="I16" s="41">
        <f t="shared" si="9"/>
        <v>0</v>
      </c>
      <c r="J16" s="45">
        <f t="shared" si="10"/>
        <v>0</v>
      </c>
      <c r="K16" s="41">
        <f t="shared" si="11"/>
        <v>0</v>
      </c>
      <c r="M16" s="99"/>
      <c r="N16" s="39"/>
      <c r="O16" s="60" t="e">
        <f t="shared" si="5"/>
        <v>#DIV/0!</v>
      </c>
      <c r="P16" s="27"/>
      <c r="Q16" s="99"/>
      <c r="R16" s="39"/>
      <c r="S16" s="89" t="e">
        <f t="shared" si="6"/>
        <v>#DIV/0!</v>
      </c>
      <c r="U16" s="99"/>
      <c r="V16" s="39"/>
      <c r="W16" s="93">
        <f t="shared" si="7"/>
        <v>0</v>
      </c>
    </row>
    <row r="17" spans="2:42" ht="30" customHeight="1" x14ac:dyDescent="0.3">
      <c r="B17" s="121"/>
      <c r="C17" s="124"/>
      <c r="D17" s="39"/>
      <c r="E17" s="39"/>
      <c r="F17" s="40">
        <v>3</v>
      </c>
      <c r="G17" s="45">
        <f t="shared" si="2"/>
        <v>0</v>
      </c>
      <c r="H17" s="58">
        <f t="shared" si="8"/>
        <v>0</v>
      </c>
      <c r="I17" s="41">
        <f t="shared" si="9"/>
        <v>0</v>
      </c>
      <c r="J17" s="45">
        <f t="shared" si="10"/>
        <v>0</v>
      </c>
      <c r="K17" s="41">
        <f t="shared" si="11"/>
        <v>0</v>
      </c>
      <c r="M17" s="99"/>
      <c r="N17" s="39"/>
      <c r="O17" s="60" t="e">
        <f t="shared" si="5"/>
        <v>#DIV/0!</v>
      </c>
      <c r="P17" s="27"/>
      <c r="Q17" s="99"/>
      <c r="R17" s="39"/>
      <c r="S17" s="89" t="e">
        <f t="shared" si="6"/>
        <v>#DIV/0!</v>
      </c>
      <c r="U17" s="99"/>
      <c r="V17" s="39"/>
      <c r="W17" s="93">
        <f t="shared" si="7"/>
        <v>0</v>
      </c>
    </row>
    <row r="18" spans="2:42" ht="30" customHeight="1" x14ac:dyDescent="0.3">
      <c r="B18" s="121"/>
      <c r="C18" s="124"/>
      <c r="D18" s="39"/>
      <c r="E18" s="39"/>
      <c r="F18" s="40">
        <v>3</v>
      </c>
      <c r="G18" s="45">
        <f t="shared" si="2"/>
        <v>0</v>
      </c>
      <c r="H18" s="58">
        <f t="shared" si="8"/>
        <v>0</v>
      </c>
      <c r="I18" s="41">
        <f t="shared" si="9"/>
        <v>0</v>
      </c>
      <c r="J18" s="45">
        <f t="shared" si="10"/>
        <v>0</v>
      </c>
      <c r="K18" s="41">
        <f t="shared" si="11"/>
        <v>0</v>
      </c>
      <c r="L18" s="19" t="s">
        <v>9</v>
      </c>
      <c r="M18" s="99"/>
      <c r="N18" s="39"/>
      <c r="O18" s="60" t="e">
        <f t="shared" si="5"/>
        <v>#DIV/0!</v>
      </c>
      <c r="P18" s="27"/>
      <c r="Q18" s="99"/>
      <c r="R18" s="39"/>
      <c r="S18" s="89" t="e">
        <f t="shared" si="6"/>
        <v>#DIV/0!</v>
      </c>
      <c r="U18" s="99"/>
      <c r="V18" s="39"/>
      <c r="W18" s="93">
        <f t="shared" si="7"/>
        <v>0</v>
      </c>
    </row>
    <row r="19" spans="2:42" ht="30" customHeight="1" x14ac:dyDescent="0.3">
      <c r="B19" s="121"/>
      <c r="C19" s="124"/>
      <c r="D19" s="39"/>
      <c r="E19" s="39"/>
      <c r="F19" s="40">
        <v>3</v>
      </c>
      <c r="G19" s="45">
        <f t="shared" si="2"/>
        <v>0</v>
      </c>
      <c r="H19" s="58">
        <f t="shared" si="8"/>
        <v>0</v>
      </c>
      <c r="I19" s="41">
        <f t="shared" si="9"/>
        <v>0</v>
      </c>
      <c r="J19" s="45">
        <f t="shared" si="10"/>
        <v>0</v>
      </c>
      <c r="K19" s="41">
        <f t="shared" si="11"/>
        <v>0</v>
      </c>
      <c r="M19" s="99"/>
      <c r="N19" s="39"/>
      <c r="O19" s="60" t="e">
        <f t="shared" si="5"/>
        <v>#DIV/0!</v>
      </c>
      <c r="P19" s="27"/>
      <c r="Q19" s="99"/>
      <c r="R19" s="39"/>
      <c r="S19" s="89" t="e">
        <f t="shared" si="6"/>
        <v>#DIV/0!</v>
      </c>
      <c r="U19" s="99"/>
      <c r="V19" s="39"/>
      <c r="W19" s="93">
        <f t="shared" si="7"/>
        <v>0</v>
      </c>
    </row>
    <row r="20" spans="2:42" ht="30" customHeight="1" thickBot="1" x14ac:dyDescent="0.35">
      <c r="B20" s="121"/>
      <c r="C20" s="124"/>
      <c r="D20" s="39"/>
      <c r="E20" s="39"/>
      <c r="F20" s="40">
        <v>3</v>
      </c>
      <c r="G20" s="45">
        <f t="shared" si="2"/>
        <v>0</v>
      </c>
      <c r="H20" s="58">
        <f t="shared" si="8"/>
        <v>0</v>
      </c>
      <c r="I20" s="41">
        <f t="shared" si="9"/>
        <v>0</v>
      </c>
      <c r="J20" s="45">
        <f t="shared" si="10"/>
        <v>0</v>
      </c>
      <c r="K20" s="41">
        <f t="shared" si="11"/>
        <v>0</v>
      </c>
      <c r="M20" s="99"/>
      <c r="N20" s="39"/>
      <c r="O20" s="60" t="e">
        <f t="shared" si="5"/>
        <v>#DIV/0!</v>
      </c>
      <c r="P20" s="27"/>
      <c r="Q20" s="99"/>
      <c r="R20" s="39"/>
      <c r="S20" s="89" t="e">
        <f t="shared" si="6"/>
        <v>#DIV/0!</v>
      </c>
      <c r="U20" s="99"/>
      <c r="V20" s="39"/>
      <c r="W20" s="93">
        <f t="shared" si="7"/>
        <v>0</v>
      </c>
    </row>
    <row r="21" spans="2:42" ht="30" customHeight="1" x14ac:dyDescent="0.3">
      <c r="B21" s="121"/>
      <c r="C21" s="124"/>
      <c r="D21" s="39"/>
      <c r="E21" s="39"/>
      <c r="F21" s="40">
        <v>3</v>
      </c>
      <c r="G21" s="45">
        <f t="shared" si="2"/>
        <v>0</v>
      </c>
      <c r="H21" s="58">
        <f t="shared" si="8"/>
        <v>0</v>
      </c>
      <c r="I21" s="41">
        <f t="shared" si="9"/>
        <v>0</v>
      </c>
      <c r="J21" s="45">
        <f t="shared" si="10"/>
        <v>0</v>
      </c>
      <c r="K21" s="41">
        <f t="shared" si="11"/>
        <v>0</v>
      </c>
      <c r="M21" s="99"/>
      <c r="N21" s="39"/>
      <c r="O21" s="60" t="e">
        <f t="shared" si="5"/>
        <v>#DIV/0!</v>
      </c>
      <c r="P21" s="27"/>
      <c r="Q21" s="99"/>
      <c r="R21" s="39"/>
      <c r="S21" s="89" t="e">
        <f t="shared" si="6"/>
        <v>#DIV/0!</v>
      </c>
      <c r="U21" s="99"/>
      <c r="V21" s="39"/>
      <c r="W21" s="93">
        <f t="shared" si="7"/>
        <v>0</v>
      </c>
      <c r="Y21" s="131" t="s">
        <v>62</v>
      </c>
      <c r="Z21" s="132"/>
    </row>
    <row r="22" spans="2:42" ht="30" customHeight="1" x14ac:dyDescent="0.3">
      <c r="B22" s="121"/>
      <c r="C22" s="124"/>
      <c r="D22" s="39"/>
      <c r="E22" s="39"/>
      <c r="F22" s="40">
        <v>3</v>
      </c>
      <c r="G22" s="45">
        <f t="shared" si="2"/>
        <v>0</v>
      </c>
      <c r="H22" s="58">
        <f t="shared" si="8"/>
        <v>0</v>
      </c>
      <c r="I22" s="41">
        <f t="shared" si="9"/>
        <v>0</v>
      </c>
      <c r="J22" s="45">
        <f t="shared" si="10"/>
        <v>0</v>
      </c>
      <c r="K22" s="41">
        <f t="shared" si="11"/>
        <v>0</v>
      </c>
      <c r="M22" s="99"/>
      <c r="N22" s="39"/>
      <c r="O22" s="60" t="e">
        <f t="shared" si="5"/>
        <v>#DIV/0!</v>
      </c>
      <c r="P22" s="27"/>
      <c r="Q22" s="99"/>
      <c r="R22" s="39"/>
      <c r="S22" s="89" t="e">
        <f t="shared" si="6"/>
        <v>#DIV/0!</v>
      </c>
      <c r="U22" s="99"/>
      <c r="V22" s="39"/>
      <c r="W22" s="93">
        <f t="shared" si="7"/>
        <v>0</v>
      </c>
      <c r="Y22" s="133" t="s">
        <v>58</v>
      </c>
      <c r="Z22" s="134"/>
    </row>
    <row r="23" spans="2:42" ht="30" customHeight="1" x14ac:dyDescent="0.3">
      <c r="B23" s="121"/>
      <c r="C23" s="124"/>
      <c r="D23" s="39"/>
      <c r="E23" s="39"/>
      <c r="F23" s="40">
        <v>3</v>
      </c>
      <c r="G23" s="45">
        <f t="shared" si="2"/>
        <v>0</v>
      </c>
      <c r="H23" s="58">
        <f t="shared" si="8"/>
        <v>0</v>
      </c>
      <c r="I23" s="41">
        <f t="shared" si="9"/>
        <v>0</v>
      </c>
      <c r="J23" s="45">
        <f t="shared" si="10"/>
        <v>0</v>
      </c>
      <c r="K23" s="41">
        <f t="shared" si="11"/>
        <v>0</v>
      </c>
      <c r="M23" s="99"/>
      <c r="N23" s="39"/>
      <c r="O23" s="60" t="e">
        <f t="shared" si="5"/>
        <v>#DIV/0!</v>
      </c>
      <c r="P23" s="27"/>
      <c r="Q23" s="99"/>
      <c r="R23" s="39"/>
      <c r="S23" s="89" t="e">
        <f t="shared" si="6"/>
        <v>#DIV/0!</v>
      </c>
      <c r="U23" s="99"/>
      <c r="V23" s="39"/>
      <c r="W23" s="93">
        <f t="shared" si="7"/>
        <v>0</v>
      </c>
      <c r="Y23" s="133" t="s">
        <v>63</v>
      </c>
      <c r="Z23" s="134"/>
    </row>
    <row r="24" spans="2:42" ht="30" customHeight="1" thickBot="1" x14ac:dyDescent="0.35">
      <c r="B24" s="122"/>
      <c r="C24" s="125"/>
      <c r="D24" s="46"/>
      <c r="E24" s="46"/>
      <c r="F24" s="47">
        <v>3</v>
      </c>
      <c r="G24" s="53">
        <f t="shared" si="2"/>
        <v>0</v>
      </c>
      <c r="H24" s="72">
        <f t="shared" si="8"/>
        <v>0</v>
      </c>
      <c r="I24" s="48">
        <f t="shared" si="9"/>
        <v>0</v>
      </c>
      <c r="J24" s="53">
        <f t="shared" si="10"/>
        <v>0</v>
      </c>
      <c r="K24" s="48">
        <f t="shared" si="11"/>
        <v>0</v>
      </c>
      <c r="M24" s="100"/>
      <c r="N24" s="46"/>
      <c r="O24" s="61" t="e">
        <f t="shared" si="5"/>
        <v>#DIV/0!</v>
      </c>
      <c r="P24" s="27"/>
      <c r="Q24" s="100"/>
      <c r="R24" s="46"/>
      <c r="S24" s="90" t="e">
        <f t="shared" si="6"/>
        <v>#DIV/0!</v>
      </c>
      <c r="U24" s="100"/>
      <c r="V24" s="46"/>
      <c r="W24" s="94">
        <f t="shared" si="7"/>
        <v>0</v>
      </c>
      <c r="Y24" s="135" t="s">
        <v>49</v>
      </c>
      <c r="Z24" s="136"/>
    </row>
    <row r="25" spans="2:42" ht="30" customHeight="1" x14ac:dyDescent="0.3">
      <c r="C25" s="69"/>
      <c r="D25" s="69"/>
      <c r="E25" s="69"/>
      <c r="F25" s="69"/>
      <c r="G25" s="70"/>
      <c r="H25" s="70"/>
      <c r="I25" s="70"/>
      <c r="J25" s="70"/>
      <c r="K25" s="70"/>
      <c r="P25" s="27"/>
    </row>
    <row r="26" spans="2:42" s="66" customFormat="1" ht="30" customHeight="1" x14ac:dyDescent="0.4">
      <c r="B26" s="19" t="s">
        <v>60</v>
      </c>
      <c r="D26" s="67"/>
      <c r="F26" s="154" t="s">
        <v>59</v>
      </c>
      <c r="G26" s="71"/>
      <c r="H26" s="71"/>
      <c r="I26" s="71"/>
      <c r="J26" s="71"/>
      <c r="K26" s="68"/>
    </row>
    <row r="27" spans="2:42" ht="30" customHeight="1" x14ac:dyDescent="0.3">
      <c r="D27" s="33"/>
    </row>
    <row r="28" spans="2:42" ht="30" customHeight="1" thickBot="1" x14ac:dyDescent="0.35">
      <c r="C28" s="130"/>
      <c r="D28" s="130"/>
      <c r="E28" s="130"/>
      <c r="F28" s="130"/>
      <c r="G28" s="130"/>
      <c r="H28" s="130"/>
      <c r="I28" s="130"/>
      <c r="J28" s="130"/>
      <c r="K28" s="34"/>
    </row>
    <row r="29" spans="2:42" ht="30" customHeight="1" thickBot="1" x14ac:dyDescent="0.35">
      <c r="B29" s="35" t="s">
        <v>13</v>
      </c>
      <c r="C29" s="54" t="s">
        <v>15</v>
      </c>
      <c r="D29" s="36" t="s">
        <v>14</v>
      </c>
      <c r="E29" s="35" t="s">
        <v>13</v>
      </c>
      <c r="F29" s="54" t="s">
        <v>15</v>
      </c>
      <c r="G29" s="36" t="s">
        <v>14</v>
      </c>
      <c r="J29" s="184" t="s">
        <v>151</v>
      </c>
      <c r="K29" s="184" t="s">
        <v>149</v>
      </c>
      <c r="L29" s="181" t="s">
        <v>126</v>
      </c>
      <c r="M29" s="184" t="s">
        <v>148</v>
      </c>
      <c r="W29" s="35" t="s">
        <v>13</v>
      </c>
      <c r="X29" s="36" t="s">
        <v>14</v>
      </c>
      <c r="Z29" s="35" t="s">
        <v>10</v>
      </c>
      <c r="AA29" s="36" t="s">
        <v>11</v>
      </c>
      <c r="AB29" s="35" t="s">
        <v>10</v>
      </c>
      <c r="AC29" s="37" t="s">
        <v>11</v>
      </c>
      <c r="AD29" s="35" t="s">
        <v>10</v>
      </c>
      <c r="AE29" s="37" t="s">
        <v>11</v>
      </c>
      <c r="AF29" s="35" t="s">
        <v>10</v>
      </c>
      <c r="AG29" s="37" t="s">
        <v>11</v>
      </c>
      <c r="AH29" s="35" t="s">
        <v>10</v>
      </c>
      <c r="AI29" s="37" t="s">
        <v>11</v>
      </c>
      <c r="AK29" s="38" t="s">
        <v>11</v>
      </c>
      <c r="AL29" s="143" t="s">
        <v>13</v>
      </c>
      <c r="AM29" s="144" t="s">
        <v>10</v>
      </c>
      <c r="AN29" s="38" t="s">
        <v>11</v>
      </c>
      <c r="AO29" s="143" t="s">
        <v>12</v>
      </c>
      <c r="AP29" s="144" t="s">
        <v>10</v>
      </c>
    </row>
    <row r="30" spans="2:42" ht="30" customHeight="1" thickBot="1" x14ac:dyDescent="0.35">
      <c r="B30" s="55" t="s">
        <v>16</v>
      </c>
      <c r="C30" s="39">
        <v>0.8</v>
      </c>
      <c r="D30" s="40">
        <f>C30/10</f>
        <v>0.08</v>
      </c>
      <c r="E30" s="55" t="s">
        <v>31</v>
      </c>
      <c r="F30" s="39">
        <v>13.5</v>
      </c>
      <c r="G30" s="41">
        <f>F30/10</f>
        <v>1.35</v>
      </c>
      <c r="J30" s="185"/>
      <c r="K30" s="185"/>
      <c r="L30" s="182"/>
      <c r="M30" s="185"/>
      <c r="W30" s="44">
        <v>1</v>
      </c>
      <c r="X30" s="42">
        <f>W30*2.54</f>
        <v>2.54</v>
      </c>
      <c r="Z30" s="44">
        <v>1</v>
      </c>
      <c r="AA30" s="57">
        <f>Z30*30.48/100</f>
        <v>0.30480000000000002</v>
      </c>
      <c r="AB30" s="43">
        <v>5</v>
      </c>
      <c r="AC30" s="57">
        <f>AB30*304.8/1000</f>
        <v>1.524</v>
      </c>
      <c r="AD30" s="43">
        <v>105</v>
      </c>
      <c r="AE30" s="57">
        <f>AD30*304.8/1000</f>
        <v>32.003999999999998</v>
      </c>
      <c r="AF30" s="44">
        <v>205</v>
      </c>
      <c r="AG30" s="40">
        <f>AF30*304.8/1000</f>
        <v>62.484000000000002</v>
      </c>
      <c r="AH30" s="44">
        <v>305</v>
      </c>
      <c r="AI30" s="40">
        <f>AH30*304.8/1000</f>
        <v>92.963999999999999</v>
      </c>
      <c r="AK30" s="45">
        <v>0.25</v>
      </c>
      <c r="AL30" s="152">
        <f>AK30*39.37</f>
        <v>9.8424999999999994</v>
      </c>
      <c r="AM30" s="153">
        <f>AL30/12</f>
        <v>0.82020833333333332</v>
      </c>
      <c r="AN30" s="45">
        <v>6.25</v>
      </c>
      <c r="AO30" s="152">
        <f>AN30*39.37</f>
        <v>246.06249999999997</v>
      </c>
      <c r="AP30" s="153">
        <f>AO30/12</f>
        <v>20.505208333333332</v>
      </c>
    </row>
    <row r="31" spans="2:42" ht="30" customHeight="1" x14ac:dyDescent="0.3">
      <c r="B31" s="55" t="s">
        <v>17</v>
      </c>
      <c r="C31" s="39">
        <v>1.6</v>
      </c>
      <c r="D31" s="40">
        <f t="shared" ref="D31:D45" si="12">C31/10</f>
        <v>0.16</v>
      </c>
      <c r="E31" s="55" t="s">
        <v>32</v>
      </c>
      <c r="F31" s="39">
        <v>14.3</v>
      </c>
      <c r="G31" s="41">
        <f t="shared" ref="G31:G45" si="13">F31/10</f>
        <v>1.4300000000000002</v>
      </c>
      <c r="J31" s="186">
        <v>5</v>
      </c>
      <c r="K31" s="101">
        <v>0.05</v>
      </c>
      <c r="L31" s="101">
        <f>12*K31</f>
        <v>0.60000000000000009</v>
      </c>
      <c r="M31" s="145" t="s">
        <v>127</v>
      </c>
      <c r="W31" s="44">
        <v>2</v>
      </c>
      <c r="X31" s="42">
        <f>W31*2.54</f>
        <v>5.08</v>
      </c>
      <c r="Z31" s="44">
        <v>2</v>
      </c>
      <c r="AA31" s="57">
        <f>Z31*30.48/100</f>
        <v>0.60960000000000003</v>
      </c>
      <c r="AB31" s="43">
        <v>10</v>
      </c>
      <c r="AC31" s="57">
        <f t="shared" ref="AC31:AC53" si="14">AB31*304.8/1000</f>
        <v>3.048</v>
      </c>
      <c r="AD31" s="43">
        <v>110</v>
      </c>
      <c r="AE31" s="57">
        <f t="shared" ref="AE31:AE53" si="15">AD31*304.8/1000</f>
        <v>33.527999999999999</v>
      </c>
      <c r="AF31" s="44">
        <v>210</v>
      </c>
      <c r="AG31" s="40">
        <f t="shared" ref="AG31:AG49" si="16">AF31*304.8/1000</f>
        <v>64.007999999999996</v>
      </c>
      <c r="AH31" s="44">
        <v>310</v>
      </c>
      <c r="AI31" s="40">
        <f t="shared" ref="AI31:AI49" si="17">AH31*304.8/1000</f>
        <v>94.488</v>
      </c>
      <c r="AK31" s="45">
        <v>0.5</v>
      </c>
      <c r="AL31" s="152">
        <f t="shared" ref="AL31:AL53" si="18">AK31*39.37</f>
        <v>19.684999999999999</v>
      </c>
      <c r="AM31" s="153">
        <f t="shared" ref="AM31:AM53" si="19">AL31/12</f>
        <v>1.6404166666666666</v>
      </c>
      <c r="AN31" s="45">
        <v>6.5</v>
      </c>
      <c r="AO31" s="152">
        <f t="shared" ref="AO31:AO53" si="20">AN31*39.37</f>
        <v>255.90499999999997</v>
      </c>
      <c r="AP31" s="153">
        <f t="shared" ref="AP31:AP53" si="21">AO31/12</f>
        <v>21.325416666666666</v>
      </c>
    </row>
    <row r="32" spans="2:42" ht="30" customHeight="1" x14ac:dyDescent="0.3">
      <c r="B32" s="55" t="s">
        <v>18</v>
      </c>
      <c r="C32" s="39">
        <v>2.4</v>
      </c>
      <c r="D32" s="40">
        <f t="shared" si="12"/>
        <v>0.24</v>
      </c>
      <c r="E32" s="55" t="s">
        <v>33</v>
      </c>
      <c r="F32" s="39">
        <v>15.1</v>
      </c>
      <c r="G32" s="41">
        <f t="shared" si="13"/>
        <v>1.51</v>
      </c>
      <c r="J32" s="187">
        <v>10</v>
      </c>
      <c r="K32" s="183">
        <v>0.1</v>
      </c>
      <c r="L32" s="183">
        <f>12*K32</f>
        <v>1.2000000000000002</v>
      </c>
      <c r="M32" s="146" t="s">
        <v>128</v>
      </c>
      <c r="W32" s="44">
        <v>3</v>
      </c>
      <c r="X32" s="42">
        <f>W32*2.54</f>
        <v>7.62</v>
      </c>
      <c r="Z32" s="44">
        <v>3</v>
      </c>
      <c r="AA32" s="57">
        <f t="shared" ref="AA32:AA53" si="22">Z32*30.48/100</f>
        <v>0.91439999999999999</v>
      </c>
      <c r="AB32" s="43">
        <v>15</v>
      </c>
      <c r="AC32" s="57">
        <f t="shared" si="14"/>
        <v>4.5720000000000001</v>
      </c>
      <c r="AD32" s="43">
        <v>115</v>
      </c>
      <c r="AE32" s="57">
        <f t="shared" si="15"/>
        <v>35.052</v>
      </c>
      <c r="AF32" s="44">
        <v>215</v>
      </c>
      <c r="AG32" s="40">
        <f t="shared" si="16"/>
        <v>65.531999999999996</v>
      </c>
      <c r="AH32" s="44">
        <v>315</v>
      </c>
      <c r="AI32" s="40">
        <f t="shared" si="17"/>
        <v>96.012</v>
      </c>
      <c r="AK32" s="45">
        <v>0.75</v>
      </c>
      <c r="AL32" s="152">
        <f t="shared" si="18"/>
        <v>29.527499999999996</v>
      </c>
      <c r="AM32" s="153">
        <f t="shared" si="19"/>
        <v>2.4606249999999998</v>
      </c>
      <c r="AN32" s="45">
        <v>6.75</v>
      </c>
      <c r="AO32" s="152">
        <f t="shared" si="20"/>
        <v>265.7475</v>
      </c>
      <c r="AP32" s="153">
        <f t="shared" si="21"/>
        <v>22.145624999999999</v>
      </c>
    </row>
    <row r="33" spans="2:42" ht="30" customHeight="1" x14ac:dyDescent="0.3">
      <c r="B33" s="55" t="s">
        <v>19</v>
      </c>
      <c r="C33" s="39">
        <v>3.2</v>
      </c>
      <c r="D33" s="40">
        <f t="shared" si="12"/>
        <v>0.32</v>
      </c>
      <c r="E33" s="55" t="s">
        <v>34</v>
      </c>
      <c r="F33" s="39">
        <v>15.9</v>
      </c>
      <c r="G33" s="41">
        <f t="shared" si="13"/>
        <v>1.59</v>
      </c>
      <c r="J33" s="187">
        <v>15</v>
      </c>
      <c r="K33" s="183">
        <v>0.15</v>
      </c>
      <c r="L33" s="183">
        <f t="shared" ref="L33:L50" si="23">12*K33</f>
        <v>1.7999999999999998</v>
      </c>
      <c r="M33" s="147" t="s">
        <v>129</v>
      </c>
      <c r="W33" s="44">
        <v>4</v>
      </c>
      <c r="X33" s="42">
        <f t="shared" ref="X33:X53" si="24">W33*2.54</f>
        <v>10.16</v>
      </c>
      <c r="Z33" s="44">
        <v>4</v>
      </c>
      <c r="AA33" s="57">
        <f t="shared" si="22"/>
        <v>1.2192000000000001</v>
      </c>
      <c r="AB33" s="43">
        <v>20</v>
      </c>
      <c r="AC33" s="57">
        <f t="shared" si="14"/>
        <v>6.0960000000000001</v>
      </c>
      <c r="AD33" s="43">
        <v>120</v>
      </c>
      <c r="AE33" s="57">
        <f t="shared" si="15"/>
        <v>36.576000000000001</v>
      </c>
      <c r="AF33" s="44">
        <v>220</v>
      </c>
      <c r="AG33" s="40">
        <f t="shared" si="16"/>
        <v>67.055999999999997</v>
      </c>
      <c r="AH33" s="44">
        <v>320</v>
      </c>
      <c r="AI33" s="40">
        <f t="shared" si="17"/>
        <v>97.536000000000001</v>
      </c>
      <c r="AK33" s="45">
        <v>1</v>
      </c>
      <c r="AL33" s="152">
        <f t="shared" si="18"/>
        <v>39.369999999999997</v>
      </c>
      <c r="AM33" s="153">
        <f t="shared" si="19"/>
        <v>3.2808333333333333</v>
      </c>
      <c r="AN33" s="45">
        <v>7</v>
      </c>
      <c r="AO33" s="152">
        <f t="shared" si="20"/>
        <v>275.58999999999997</v>
      </c>
      <c r="AP33" s="153">
        <f t="shared" si="21"/>
        <v>22.965833333333332</v>
      </c>
    </row>
    <row r="34" spans="2:42" ht="30" customHeight="1" x14ac:dyDescent="0.3">
      <c r="B34" s="55" t="s">
        <v>20</v>
      </c>
      <c r="C34" s="39">
        <v>4</v>
      </c>
      <c r="D34" s="40">
        <f t="shared" si="12"/>
        <v>0.4</v>
      </c>
      <c r="E34" s="55" t="s">
        <v>35</v>
      </c>
      <c r="F34" s="39">
        <v>16.7</v>
      </c>
      <c r="G34" s="41">
        <f t="shared" si="13"/>
        <v>1.67</v>
      </c>
      <c r="J34" s="187">
        <v>20</v>
      </c>
      <c r="K34" s="183">
        <v>0.2</v>
      </c>
      <c r="L34" s="183">
        <f t="shared" si="23"/>
        <v>2.4000000000000004</v>
      </c>
      <c r="M34" s="146" t="s">
        <v>130</v>
      </c>
      <c r="W34" s="44">
        <v>5</v>
      </c>
      <c r="X34" s="42">
        <f t="shared" si="24"/>
        <v>12.7</v>
      </c>
      <c r="Z34" s="44">
        <v>5</v>
      </c>
      <c r="AA34" s="57">
        <f t="shared" si="22"/>
        <v>1.524</v>
      </c>
      <c r="AB34" s="43">
        <v>25</v>
      </c>
      <c r="AC34" s="57">
        <f t="shared" si="14"/>
        <v>7.62</v>
      </c>
      <c r="AD34" s="43">
        <v>125</v>
      </c>
      <c r="AE34" s="57">
        <f t="shared" si="15"/>
        <v>38.1</v>
      </c>
      <c r="AF34" s="44">
        <v>225</v>
      </c>
      <c r="AG34" s="40">
        <f t="shared" si="16"/>
        <v>68.58</v>
      </c>
      <c r="AH34" s="44">
        <v>325</v>
      </c>
      <c r="AI34" s="40">
        <f t="shared" si="17"/>
        <v>99.06</v>
      </c>
      <c r="AK34" s="45">
        <v>1.25</v>
      </c>
      <c r="AL34" s="152">
        <f t="shared" si="18"/>
        <v>49.212499999999999</v>
      </c>
      <c r="AM34" s="153">
        <f t="shared" si="19"/>
        <v>4.1010416666666663</v>
      </c>
      <c r="AN34" s="45">
        <v>7.25</v>
      </c>
      <c r="AO34" s="152">
        <f t="shared" si="20"/>
        <v>285.4325</v>
      </c>
      <c r="AP34" s="153">
        <f t="shared" si="21"/>
        <v>23.786041666666666</v>
      </c>
    </row>
    <row r="35" spans="2:42" ht="30" customHeight="1" x14ac:dyDescent="0.3">
      <c r="B35" s="55" t="s">
        <v>21</v>
      </c>
      <c r="C35" s="39">
        <v>4.8</v>
      </c>
      <c r="D35" s="40">
        <f t="shared" si="12"/>
        <v>0.48</v>
      </c>
      <c r="E35" s="55" t="s">
        <v>36</v>
      </c>
      <c r="F35" s="39">
        <v>17.5</v>
      </c>
      <c r="G35" s="41">
        <f t="shared" si="13"/>
        <v>1.75</v>
      </c>
      <c r="J35" s="187">
        <v>25</v>
      </c>
      <c r="K35" s="183">
        <v>0.25</v>
      </c>
      <c r="L35" s="183">
        <f t="shared" si="23"/>
        <v>3</v>
      </c>
      <c r="M35" s="148" t="s">
        <v>131</v>
      </c>
      <c r="W35" s="44">
        <v>6</v>
      </c>
      <c r="X35" s="42">
        <f t="shared" si="24"/>
        <v>15.24</v>
      </c>
      <c r="Z35" s="44">
        <v>6</v>
      </c>
      <c r="AA35" s="57">
        <f t="shared" si="22"/>
        <v>1.8288</v>
      </c>
      <c r="AB35" s="43">
        <v>30</v>
      </c>
      <c r="AC35" s="57">
        <f t="shared" si="14"/>
        <v>9.1440000000000001</v>
      </c>
      <c r="AD35" s="43">
        <v>130</v>
      </c>
      <c r="AE35" s="57">
        <f t="shared" si="15"/>
        <v>39.624000000000002</v>
      </c>
      <c r="AF35" s="44">
        <v>230</v>
      </c>
      <c r="AG35" s="40">
        <f t="shared" si="16"/>
        <v>70.103999999999999</v>
      </c>
      <c r="AH35" s="44">
        <v>330</v>
      </c>
      <c r="AI35" s="40">
        <f t="shared" si="17"/>
        <v>100.584</v>
      </c>
      <c r="AK35" s="45">
        <v>1.5</v>
      </c>
      <c r="AL35" s="152">
        <f t="shared" si="18"/>
        <v>59.054999999999993</v>
      </c>
      <c r="AM35" s="153">
        <f t="shared" si="19"/>
        <v>4.9212499999999997</v>
      </c>
      <c r="AN35" s="45">
        <v>7.5</v>
      </c>
      <c r="AO35" s="152">
        <f t="shared" si="20"/>
        <v>295.27499999999998</v>
      </c>
      <c r="AP35" s="153">
        <f t="shared" si="21"/>
        <v>24.606249999999999</v>
      </c>
    </row>
    <row r="36" spans="2:42" ht="30" customHeight="1" x14ac:dyDescent="0.3">
      <c r="B36" s="55" t="s">
        <v>22</v>
      </c>
      <c r="C36" s="39">
        <v>5.6</v>
      </c>
      <c r="D36" s="40">
        <f t="shared" si="12"/>
        <v>0.55999999999999994</v>
      </c>
      <c r="E36" s="55" t="s">
        <v>37</v>
      </c>
      <c r="F36" s="39">
        <v>18.3</v>
      </c>
      <c r="G36" s="41">
        <f t="shared" si="13"/>
        <v>1.83</v>
      </c>
      <c r="J36" s="187">
        <v>30</v>
      </c>
      <c r="K36" s="183">
        <v>0.3</v>
      </c>
      <c r="L36" s="183">
        <f t="shared" si="23"/>
        <v>3.5999999999999996</v>
      </c>
      <c r="M36" s="146" t="s">
        <v>132</v>
      </c>
      <c r="W36" s="44">
        <v>7</v>
      </c>
      <c r="X36" s="42">
        <f t="shared" si="24"/>
        <v>17.78</v>
      </c>
      <c r="Z36" s="44">
        <v>7</v>
      </c>
      <c r="AA36" s="57">
        <f t="shared" si="22"/>
        <v>2.1335999999999999</v>
      </c>
      <c r="AB36" s="43">
        <v>35</v>
      </c>
      <c r="AC36" s="57">
        <f t="shared" si="14"/>
        <v>10.667999999999999</v>
      </c>
      <c r="AD36" s="43">
        <v>135</v>
      </c>
      <c r="AE36" s="57">
        <f t="shared" si="15"/>
        <v>41.148000000000003</v>
      </c>
      <c r="AF36" s="44">
        <v>235</v>
      </c>
      <c r="AG36" s="40">
        <f t="shared" si="16"/>
        <v>71.628</v>
      </c>
      <c r="AH36" s="44">
        <v>335</v>
      </c>
      <c r="AI36" s="40">
        <f t="shared" si="17"/>
        <v>102.108</v>
      </c>
      <c r="AK36" s="45">
        <v>1.75</v>
      </c>
      <c r="AL36" s="152">
        <f t="shared" si="18"/>
        <v>68.897499999999994</v>
      </c>
      <c r="AM36" s="153">
        <f t="shared" si="19"/>
        <v>5.7414583333333331</v>
      </c>
      <c r="AN36" s="45">
        <v>7.75</v>
      </c>
      <c r="AO36" s="152">
        <f t="shared" si="20"/>
        <v>305.11750000000001</v>
      </c>
      <c r="AP36" s="153">
        <f t="shared" si="21"/>
        <v>25.426458333333333</v>
      </c>
    </row>
    <row r="37" spans="2:42" ht="30" customHeight="1" x14ac:dyDescent="0.3">
      <c r="B37" s="55" t="s">
        <v>47</v>
      </c>
      <c r="C37" s="39">
        <v>6.4</v>
      </c>
      <c r="D37" s="40">
        <f t="shared" si="12"/>
        <v>0.64</v>
      </c>
      <c r="E37" s="55" t="s">
        <v>39</v>
      </c>
      <c r="F37" s="39">
        <v>19.100000000000001</v>
      </c>
      <c r="G37" s="41">
        <f t="shared" si="13"/>
        <v>1.9100000000000001</v>
      </c>
      <c r="J37" s="187">
        <v>35</v>
      </c>
      <c r="K37" s="183">
        <v>0.35</v>
      </c>
      <c r="L37" s="183">
        <f t="shared" si="23"/>
        <v>4.1999999999999993</v>
      </c>
      <c r="M37" s="149" t="s">
        <v>133</v>
      </c>
      <c r="W37" s="44">
        <v>8</v>
      </c>
      <c r="X37" s="42">
        <f t="shared" si="24"/>
        <v>20.32</v>
      </c>
      <c r="Z37" s="44">
        <v>8</v>
      </c>
      <c r="AA37" s="57">
        <f t="shared" si="22"/>
        <v>2.4384000000000001</v>
      </c>
      <c r="AB37" s="43">
        <v>40</v>
      </c>
      <c r="AC37" s="57">
        <f t="shared" si="14"/>
        <v>12.192</v>
      </c>
      <c r="AD37" s="43">
        <v>140</v>
      </c>
      <c r="AE37" s="57">
        <f t="shared" si="15"/>
        <v>42.671999999999997</v>
      </c>
      <c r="AF37" s="44">
        <v>240</v>
      </c>
      <c r="AG37" s="40">
        <f t="shared" si="16"/>
        <v>73.152000000000001</v>
      </c>
      <c r="AH37" s="44">
        <v>340</v>
      </c>
      <c r="AI37" s="40">
        <f t="shared" si="17"/>
        <v>103.63200000000001</v>
      </c>
      <c r="AK37" s="45">
        <v>2</v>
      </c>
      <c r="AL37" s="152">
        <f t="shared" si="18"/>
        <v>78.739999999999995</v>
      </c>
      <c r="AM37" s="153">
        <f t="shared" si="19"/>
        <v>6.5616666666666665</v>
      </c>
      <c r="AN37" s="45">
        <v>8</v>
      </c>
      <c r="AO37" s="152">
        <f t="shared" si="20"/>
        <v>314.95999999999998</v>
      </c>
      <c r="AP37" s="153">
        <f t="shared" si="21"/>
        <v>26.246666666666666</v>
      </c>
    </row>
    <row r="38" spans="2:42" ht="30" customHeight="1" x14ac:dyDescent="0.3">
      <c r="B38" s="55" t="s">
        <v>23</v>
      </c>
      <c r="C38" s="39">
        <v>7.1</v>
      </c>
      <c r="D38" s="40">
        <f t="shared" si="12"/>
        <v>0.71</v>
      </c>
      <c r="E38" s="55" t="s">
        <v>38</v>
      </c>
      <c r="F38" s="39">
        <v>19.8</v>
      </c>
      <c r="G38" s="41">
        <f t="shared" si="13"/>
        <v>1.98</v>
      </c>
      <c r="J38" s="187">
        <v>40</v>
      </c>
      <c r="K38" s="183">
        <v>0.4</v>
      </c>
      <c r="L38" s="183">
        <f t="shared" si="23"/>
        <v>4.8000000000000007</v>
      </c>
      <c r="M38" s="146" t="s">
        <v>134</v>
      </c>
      <c r="W38" s="44">
        <v>9</v>
      </c>
      <c r="X38" s="42">
        <f t="shared" si="24"/>
        <v>22.86</v>
      </c>
      <c r="Z38" s="44">
        <v>9</v>
      </c>
      <c r="AA38" s="57">
        <f t="shared" si="22"/>
        <v>2.7431999999999999</v>
      </c>
      <c r="AB38" s="43">
        <v>45</v>
      </c>
      <c r="AC38" s="57">
        <f t="shared" si="14"/>
        <v>13.715999999999999</v>
      </c>
      <c r="AD38" s="43">
        <v>145</v>
      </c>
      <c r="AE38" s="57">
        <f t="shared" si="15"/>
        <v>44.195999999999998</v>
      </c>
      <c r="AF38" s="44">
        <v>245</v>
      </c>
      <c r="AG38" s="40">
        <f t="shared" si="16"/>
        <v>74.676000000000002</v>
      </c>
      <c r="AH38" s="44">
        <v>345</v>
      </c>
      <c r="AI38" s="40">
        <f t="shared" si="17"/>
        <v>105.15600000000001</v>
      </c>
      <c r="AK38" s="45">
        <v>2.25</v>
      </c>
      <c r="AL38" s="152">
        <f t="shared" si="18"/>
        <v>88.582499999999996</v>
      </c>
      <c r="AM38" s="153">
        <f t="shared" si="19"/>
        <v>7.381875</v>
      </c>
      <c r="AN38" s="45">
        <v>8.25</v>
      </c>
      <c r="AO38" s="152">
        <f t="shared" si="20"/>
        <v>324.80249999999995</v>
      </c>
      <c r="AP38" s="153">
        <f t="shared" si="21"/>
        <v>27.066874999999996</v>
      </c>
    </row>
    <row r="39" spans="2:42" ht="30" customHeight="1" x14ac:dyDescent="0.3">
      <c r="B39" s="55" t="s">
        <v>24</v>
      </c>
      <c r="C39" s="39">
        <v>7.9</v>
      </c>
      <c r="D39" s="40">
        <f t="shared" si="12"/>
        <v>0.79</v>
      </c>
      <c r="E39" s="55" t="s">
        <v>40</v>
      </c>
      <c r="F39" s="39">
        <v>20.6</v>
      </c>
      <c r="G39" s="41">
        <f t="shared" si="13"/>
        <v>2.06</v>
      </c>
      <c r="J39" s="187">
        <v>45</v>
      </c>
      <c r="K39" s="183">
        <v>0.45</v>
      </c>
      <c r="L39" s="183">
        <f t="shared" si="23"/>
        <v>5.4</v>
      </c>
      <c r="M39" s="148" t="s">
        <v>135</v>
      </c>
      <c r="W39" s="44">
        <v>10</v>
      </c>
      <c r="X39" s="42">
        <f t="shared" si="24"/>
        <v>25.4</v>
      </c>
      <c r="Z39" s="44">
        <v>10</v>
      </c>
      <c r="AA39" s="57">
        <f t="shared" si="22"/>
        <v>3.048</v>
      </c>
      <c r="AB39" s="43">
        <v>50</v>
      </c>
      <c r="AC39" s="57">
        <f t="shared" si="14"/>
        <v>15.24</v>
      </c>
      <c r="AD39" s="43">
        <v>150</v>
      </c>
      <c r="AE39" s="57">
        <f t="shared" si="15"/>
        <v>45.72</v>
      </c>
      <c r="AF39" s="44">
        <v>250</v>
      </c>
      <c r="AG39" s="40">
        <f t="shared" si="16"/>
        <v>76.2</v>
      </c>
      <c r="AH39" s="44">
        <v>350</v>
      </c>
      <c r="AI39" s="40">
        <f t="shared" si="17"/>
        <v>106.68</v>
      </c>
      <c r="AK39" s="45">
        <v>2.5</v>
      </c>
      <c r="AL39" s="152">
        <f t="shared" si="18"/>
        <v>98.424999999999997</v>
      </c>
      <c r="AM39" s="153">
        <f t="shared" si="19"/>
        <v>8.2020833333333325</v>
      </c>
      <c r="AN39" s="45">
        <v>8.5</v>
      </c>
      <c r="AO39" s="152">
        <f t="shared" si="20"/>
        <v>334.64499999999998</v>
      </c>
      <c r="AP39" s="153">
        <f t="shared" si="21"/>
        <v>27.887083333333333</v>
      </c>
    </row>
    <row r="40" spans="2:42" ht="30" customHeight="1" x14ac:dyDescent="0.3">
      <c r="B40" s="55" t="s">
        <v>25</v>
      </c>
      <c r="C40" s="39">
        <v>8.6999999999999993</v>
      </c>
      <c r="D40" s="40">
        <f t="shared" si="12"/>
        <v>0.86999999999999988</v>
      </c>
      <c r="E40" s="55" t="s">
        <v>41</v>
      </c>
      <c r="F40" s="39">
        <v>21.4</v>
      </c>
      <c r="G40" s="41">
        <f t="shared" si="13"/>
        <v>2.1399999999999997</v>
      </c>
      <c r="J40" s="187">
        <v>50</v>
      </c>
      <c r="K40" s="183">
        <v>0.5</v>
      </c>
      <c r="L40" s="183">
        <f t="shared" si="23"/>
        <v>6</v>
      </c>
      <c r="M40" s="146" t="s">
        <v>136</v>
      </c>
      <c r="W40" s="44">
        <v>11</v>
      </c>
      <c r="X40" s="42">
        <f t="shared" si="24"/>
        <v>27.94</v>
      </c>
      <c r="Z40" s="44">
        <v>11</v>
      </c>
      <c r="AA40" s="57">
        <f t="shared" si="22"/>
        <v>3.3528000000000002</v>
      </c>
      <c r="AB40" s="43">
        <v>55</v>
      </c>
      <c r="AC40" s="57">
        <f t="shared" si="14"/>
        <v>16.763999999999999</v>
      </c>
      <c r="AD40" s="43">
        <v>155</v>
      </c>
      <c r="AE40" s="57">
        <f t="shared" si="15"/>
        <v>47.244</v>
      </c>
      <c r="AF40" s="44">
        <v>255</v>
      </c>
      <c r="AG40" s="40">
        <f t="shared" si="16"/>
        <v>77.724000000000004</v>
      </c>
      <c r="AH40" s="44">
        <v>355</v>
      </c>
      <c r="AI40" s="40">
        <f t="shared" si="17"/>
        <v>108.20399999999999</v>
      </c>
      <c r="AK40" s="45">
        <v>2.75</v>
      </c>
      <c r="AL40" s="152">
        <f t="shared" si="18"/>
        <v>108.2675</v>
      </c>
      <c r="AM40" s="153">
        <f t="shared" si="19"/>
        <v>9.0222916666666659</v>
      </c>
      <c r="AN40" s="45">
        <v>8.75</v>
      </c>
      <c r="AO40" s="152">
        <f t="shared" si="20"/>
        <v>344.48749999999995</v>
      </c>
      <c r="AP40" s="153">
        <f t="shared" si="21"/>
        <v>28.707291666666663</v>
      </c>
    </row>
    <row r="41" spans="2:42" ht="30" customHeight="1" x14ac:dyDescent="0.3">
      <c r="B41" s="55" t="s">
        <v>26</v>
      </c>
      <c r="C41" s="39">
        <v>9.5</v>
      </c>
      <c r="D41" s="40">
        <f t="shared" si="12"/>
        <v>0.95</v>
      </c>
      <c r="E41" s="55" t="s">
        <v>42</v>
      </c>
      <c r="F41" s="39">
        <v>22.2</v>
      </c>
      <c r="G41" s="41">
        <f t="shared" si="13"/>
        <v>2.2199999999999998</v>
      </c>
      <c r="J41" s="187">
        <v>55</v>
      </c>
      <c r="K41" s="183">
        <v>0.55000000000000004</v>
      </c>
      <c r="L41" s="183">
        <f t="shared" si="23"/>
        <v>6.6000000000000005</v>
      </c>
      <c r="M41" s="148" t="s">
        <v>137</v>
      </c>
      <c r="W41" s="44">
        <v>12</v>
      </c>
      <c r="X41" s="42">
        <f t="shared" si="24"/>
        <v>30.48</v>
      </c>
      <c r="Z41" s="44">
        <v>12</v>
      </c>
      <c r="AA41" s="57">
        <f t="shared" si="22"/>
        <v>3.6576</v>
      </c>
      <c r="AB41" s="43">
        <v>60</v>
      </c>
      <c r="AC41" s="57">
        <f t="shared" si="14"/>
        <v>18.288</v>
      </c>
      <c r="AD41" s="43">
        <v>160</v>
      </c>
      <c r="AE41" s="57">
        <f t="shared" si="15"/>
        <v>48.768000000000001</v>
      </c>
      <c r="AF41" s="44">
        <v>260</v>
      </c>
      <c r="AG41" s="40">
        <f t="shared" si="16"/>
        <v>79.248000000000005</v>
      </c>
      <c r="AH41" s="44">
        <v>360</v>
      </c>
      <c r="AI41" s="40">
        <f t="shared" si="17"/>
        <v>109.72799999999999</v>
      </c>
      <c r="AK41" s="45">
        <v>3</v>
      </c>
      <c r="AL41" s="152">
        <f t="shared" si="18"/>
        <v>118.10999999999999</v>
      </c>
      <c r="AM41" s="153">
        <f t="shared" si="19"/>
        <v>9.8424999999999994</v>
      </c>
      <c r="AN41" s="45">
        <v>9</v>
      </c>
      <c r="AO41" s="152">
        <f t="shared" si="20"/>
        <v>354.33</v>
      </c>
      <c r="AP41" s="153">
        <f t="shared" si="21"/>
        <v>29.5275</v>
      </c>
    </row>
    <row r="42" spans="2:42" ht="30" customHeight="1" x14ac:dyDescent="0.3">
      <c r="B42" s="55" t="s">
        <v>27</v>
      </c>
      <c r="C42" s="39">
        <v>10.3</v>
      </c>
      <c r="D42" s="40">
        <f t="shared" si="12"/>
        <v>1.03</v>
      </c>
      <c r="E42" s="55" t="s">
        <v>43</v>
      </c>
      <c r="F42" s="39">
        <v>23</v>
      </c>
      <c r="G42" s="41">
        <f t="shared" si="13"/>
        <v>2.2999999999999998</v>
      </c>
      <c r="J42" s="187">
        <v>60</v>
      </c>
      <c r="K42" s="183">
        <v>0.6</v>
      </c>
      <c r="L42" s="183">
        <f t="shared" si="23"/>
        <v>7.1999999999999993</v>
      </c>
      <c r="M42" s="146" t="s">
        <v>138</v>
      </c>
      <c r="W42" s="44">
        <v>13</v>
      </c>
      <c r="X42" s="42">
        <f t="shared" si="24"/>
        <v>33.020000000000003</v>
      </c>
      <c r="Z42" s="44">
        <v>13</v>
      </c>
      <c r="AA42" s="57">
        <f t="shared" si="22"/>
        <v>3.9624000000000001</v>
      </c>
      <c r="AB42" s="43">
        <v>65</v>
      </c>
      <c r="AC42" s="57">
        <f t="shared" si="14"/>
        <v>19.812000000000001</v>
      </c>
      <c r="AD42" s="43">
        <v>165</v>
      </c>
      <c r="AE42" s="57">
        <f t="shared" si="15"/>
        <v>50.292000000000002</v>
      </c>
      <c r="AF42" s="44">
        <v>265</v>
      </c>
      <c r="AG42" s="40">
        <f t="shared" si="16"/>
        <v>80.772000000000006</v>
      </c>
      <c r="AH42" s="44">
        <v>365</v>
      </c>
      <c r="AI42" s="40">
        <f t="shared" si="17"/>
        <v>111.252</v>
      </c>
      <c r="AK42" s="45">
        <v>3.25</v>
      </c>
      <c r="AL42" s="152">
        <f t="shared" si="18"/>
        <v>127.95249999999999</v>
      </c>
      <c r="AM42" s="153">
        <f t="shared" si="19"/>
        <v>10.662708333333333</v>
      </c>
      <c r="AN42" s="45">
        <v>9.25</v>
      </c>
      <c r="AO42" s="152">
        <f t="shared" si="20"/>
        <v>364.17249999999996</v>
      </c>
      <c r="AP42" s="153">
        <f t="shared" si="21"/>
        <v>30.34770833333333</v>
      </c>
    </row>
    <row r="43" spans="2:42" ht="30" customHeight="1" x14ac:dyDescent="0.3">
      <c r="B43" s="55" t="s">
        <v>28</v>
      </c>
      <c r="C43" s="39">
        <v>11.1</v>
      </c>
      <c r="D43" s="40">
        <f t="shared" si="12"/>
        <v>1.1099999999999999</v>
      </c>
      <c r="E43" s="55" t="s">
        <v>44</v>
      </c>
      <c r="F43" s="39">
        <v>23.8</v>
      </c>
      <c r="G43" s="41">
        <f t="shared" si="13"/>
        <v>2.38</v>
      </c>
      <c r="J43" s="187">
        <v>65</v>
      </c>
      <c r="K43" s="183">
        <v>0.65</v>
      </c>
      <c r="L43" s="183">
        <f t="shared" si="23"/>
        <v>7.8000000000000007</v>
      </c>
      <c r="M43" s="148" t="s">
        <v>139</v>
      </c>
      <c r="W43" s="44">
        <v>14</v>
      </c>
      <c r="X43" s="42">
        <f t="shared" si="24"/>
        <v>35.56</v>
      </c>
      <c r="Z43" s="44">
        <v>14</v>
      </c>
      <c r="AA43" s="57">
        <f t="shared" si="22"/>
        <v>4.2671999999999999</v>
      </c>
      <c r="AB43" s="43">
        <v>70</v>
      </c>
      <c r="AC43" s="57">
        <f t="shared" si="14"/>
        <v>21.335999999999999</v>
      </c>
      <c r="AD43" s="43">
        <v>170</v>
      </c>
      <c r="AE43" s="57">
        <f t="shared" si="15"/>
        <v>51.816000000000003</v>
      </c>
      <c r="AF43" s="44">
        <v>270</v>
      </c>
      <c r="AG43" s="40">
        <f t="shared" si="16"/>
        <v>82.296000000000006</v>
      </c>
      <c r="AH43" s="44">
        <v>370</v>
      </c>
      <c r="AI43" s="40">
        <f t="shared" si="17"/>
        <v>112.776</v>
      </c>
      <c r="AK43" s="45">
        <v>3.5</v>
      </c>
      <c r="AL43" s="152">
        <f t="shared" si="18"/>
        <v>137.79499999999999</v>
      </c>
      <c r="AM43" s="153">
        <f t="shared" si="19"/>
        <v>11.482916666666666</v>
      </c>
      <c r="AN43" s="45">
        <v>9.5</v>
      </c>
      <c r="AO43" s="152">
        <f t="shared" si="20"/>
        <v>374.01499999999999</v>
      </c>
      <c r="AP43" s="153">
        <f t="shared" si="21"/>
        <v>31.167916666666667</v>
      </c>
    </row>
    <row r="44" spans="2:42" ht="30" customHeight="1" x14ac:dyDescent="0.3">
      <c r="B44" s="55" t="s">
        <v>29</v>
      </c>
      <c r="C44" s="39">
        <v>11.9</v>
      </c>
      <c r="D44" s="40">
        <f t="shared" si="12"/>
        <v>1.19</v>
      </c>
      <c r="E44" s="55" t="s">
        <v>45</v>
      </c>
      <c r="F44" s="39">
        <v>24.6</v>
      </c>
      <c r="G44" s="41">
        <f t="shared" si="13"/>
        <v>2.46</v>
      </c>
      <c r="J44" s="187">
        <v>70</v>
      </c>
      <c r="K44" s="183">
        <v>0.7</v>
      </c>
      <c r="L44" s="183">
        <f t="shared" si="23"/>
        <v>8.3999999999999986</v>
      </c>
      <c r="M44" s="146" t="s">
        <v>140</v>
      </c>
      <c r="W44" s="44">
        <v>15</v>
      </c>
      <c r="X44" s="42">
        <f t="shared" si="24"/>
        <v>38.1</v>
      </c>
      <c r="Z44" s="44">
        <v>15</v>
      </c>
      <c r="AA44" s="57">
        <f t="shared" si="22"/>
        <v>4.5720000000000001</v>
      </c>
      <c r="AB44" s="43">
        <v>75</v>
      </c>
      <c r="AC44" s="57">
        <f t="shared" si="14"/>
        <v>22.86</v>
      </c>
      <c r="AD44" s="43">
        <v>175</v>
      </c>
      <c r="AE44" s="57">
        <f t="shared" si="15"/>
        <v>53.34</v>
      </c>
      <c r="AF44" s="44">
        <v>275</v>
      </c>
      <c r="AG44" s="40">
        <f t="shared" si="16"/>
        <v>83.82</v>
      </c>
      <c r="AH44" s="44">
        <v>375</v>
      </c>
      <c r="AI44" s="40">
        <f t="shared" si="17"/>
        <v>114.3</v>
      </c>
      <c r="AK44" s="45">
        <v>3.75</v>
      </c>
      <c r="AL44" s="152">
        <f t="shared" si="18"/>
        <v>147.63749999999999</v>
      </c>
      <c r="AM44" s="153">
        <f t="shared" si="19"/>
        <v>12.303125</v>
      </c>
      <c r="AN44" s="45">
        <v>9.75</v>
      </c>
      <c r="AO44" s="152">
        <f t="shared" si="20"/>
        <v>383.85749999999996</v>
      </c>
      <c r="AP44" s="153">
        <f t="shared" si="21"/>
        <v>31.988124999999997</v>
      </c>
    </row>
    <row r="45" spans="2:42" ht="30" customHeight="1" thickBot="1" x14ac:dyDescent="0.35">
      <c r="B45" s="56" t="s">
        <v>30</v>
      </c>
      <c r="C45" s="46">
        <v>12.7</v>
      </c>
      <c r="D45" s="47">
        <f t="shared" si="12"/>
        <v>1.27</v>
      </c>
      <c r="E45" s="56" t="s">
        <v>46</v>
      </c>
      <c r="F45" s="46">
        <v>25.4</v>
      </c>
      <c r="G45" s="48">
        <f t="shared" si="13"/>
        <v>2.54</v>
      </c>
      <c r="J45" s="187">
        <v>75</v>
      </c>
      <c r="K45" s="183">
        <v>0.75</v>
      </c>
      <c r="L45" s="183">
        <f t="shared" si="23"/>
        <v>9</v>
      </c>
      <c r="M45" s="148" t="s">
        <v>141</v>
      </c>
      <c r="W45" s="44">
        <v>16</v>
      </c>
      <c r="X45" s="42">
        <f t="shared" si="24"/>
        <v>40.64</v>
      </c>
      <c r="Z45" s="44">
        <v>16</v>
      </c>
      <c r="AA45" s="57">
        <f t="shared" si="22"/>
        <v>4.8768000000000002</v>
      </c>
      <c r="AB45" s="43">
        <v>80</v>
      </c>
      <c r="AC45" s="57">
        <f t="shared" si="14"/>
        <v>24.384</v>
      </c>
      <c r="AD45" s="43">
        <v>180</v>
      </c>
      <c r="AE45" s="57">
        <f t="shared" si="15"/>
        <v>54.863999999999997</v>
      </c>
      <c r="AF45" s="44">
        <v>280</v>
      </c>
      <c r="AG45" s="40">
        <f t="shared" si="16"/>
        <v>85.343999999999994</v>
      </c>
      <c r="AH45" s="44">
        <v>380</v>
      </c>
      <c r="AI45" s="40">
        <f t="shared" si="17"/>
        <v>115.824</v>
      </c>
      <c r="AK45" s="45">
        <v>4</v>
      </c>
      <c r="AL45" s="152">
        <f t="shared" si="18"/>
        <v>157.47999999999999</v>
      </c>
      <c r="AM45" s="153">
        <f t="shared" si="19"/>
        <v>13.123333333333333</v>
      </c>
      <c r="AN45" s="45">
        <v>10</v>
      </c>
      <c r="AO45" s="152">
        <f t="shared" si="20"/>
        <v>393.7</v>
      </c>
      <c r="AP45" s="153">
        <f t="shared" si="21"/>
        <v>32.80833333333333</v>
      </c>
    </row>
    <row r="46" spans="2:42" ht="30" customHeight="1" x14ac:dyDescent="0.3">
      <c r="B46" s="49"/>
      <c r="J46" s="187">
        <v>80</v>
      </c>
      <c r="K46" s="183">
        <v>0.8</v>
      </c>
      <c r="L46" s="183">
        <f t="shared" si="23"/>
        <v>9.6000000000000014</v>
      </c>
      <c r="M46" s="146" t="s">
        <v>142</v>
      </c>
      <c r="W46" s="44">
        <v>17</v>
      </c>
      <c r="X46" s="42">
        <f t="shared" si="24"/>
        <v>43.18</v>
      </c>
      <c r="Z46" s="44">
        <v>17</v>
      </c>
      <c r="AA46" s="57">
        <f t="shared" si="22"/>
        <v>5.1815999999999995</v>
      </c>
      <c r="AB46" s="43">
        <v>85</v>
      </c>
      <c r="AC46" s="57">
        <f t="shared" si="14"/>
        <v>25.908000000000001</v>
      </c>
      <c r="AD46" s="43">
        <v>185</v>
      </c>
      <c r="AE46" s="57">
        <f t="shared" si="15"/>
        <v>56.387999999999998</v>
      </c>
      <c r="AF46" s="44">
        <v>285</v>
      </c>
      <c r="AG46" s="40">
        <f t="shared" si="16"/>
        <v>86.867999999999995</v>
      </c>
      <c r="AH46" s="44">
        <v>385</v>
      </c>
      <c r="AI46" s="40">
        <f t="shared" si="17"/>
        <v>117.348</v>
      </c>
      <c r="AK46" s="45">
        <v>4.25</v>
      </c>
      <c r="AL46" s="152">
        <f t="shared" si="18"/>
        <v>167.32249999999999</v>
      </c>
      <c r="AM46" s="153">
        <f t="shared" si="19"/>
        <v>13.943541666666667</v>
      </c>
      <c r="AN46" s="45">
        <v>10.25</v>
      </c>
      <c r="AO46" s="152">
        <f t="shared" si="20"/>
        <v>403.54249999999996</v>
      </c>
      <c r="AP46" s="153">
        <f t="shared" si="21"/>
        <v>33.628541666666663</v>
      </c>
    </row>
    <row r="47" spans="2:42" ht="30" customHeight="1" x14ac:dyDescent="0.3">
      <c r="B47" s="73" t="s">
        <v>67</v>
      </c>
      <c r="C47" s="73" t="s">
        <v>65</v>
      </c>
      <c r="D47" s="74" t="s">
        <v>65</v>
      </c>
      <c r="E47" s="75" t="s">
        <v>64</v>
      </c>
      <c r="F47" s="76" t="s">
        <v>69</v>
      </c>
      <c r="G47" s="74" t="s">
        <v>66</v>
      </c>
      <c r="H47" s="73" t="s">
        <v>68</v>
      </c>
      <c r="J47" s="187">
        <v>85</v>
      </c>
      <c r="K47" s="183">
        <v>0.85</v>
      </c>
      <c r="L47" s="183">
        <f t="shared" si="23"/>
        <v>10.199999999999999</v>
      </c>
      <c r="M47" s="147" t="s">
        <v>143</v>
      </c>
      <c r="W47" s="44">
        <v>18</v>
      </c>
      <c r="X47" s="42">
        <f t="shared" si="24"/>
        <v>45.72</v>
      </c>
      <c r="Z47" s="44">
        <v>18</v>
      </c>
      <c r="AA47" s="57">
        <f t="shared" si="22"/>
        <v>5.4863999999999997</v>
      </c>
      <c r="AB47" s="43">
        <v>90</v>
      </c>
      <c r="AC47" s="57">
        <f t="shared" si="14"/>
        <v>27.431999999999999</v>
      </c>
      <c r="AD47" s="43">
        <v>190</v>
      </c>
      <c r="AE47" s="57">
        <f t="shared" si="15"/>
        <v>57.911999999999999</v>
      </c>
      <c r="AF47" s="44">
        <v>290</v>
      </c>
      <c r="AG47" s="40">
        <f t="shared" si="16"/>
        <v>88.391999999999996</v>
      </c>
      <c r="AH47" s="44">
        <v>390</v>
      </c>
      <c r="AI47" s="40">
        <f t="shared" si="17"/>
        <v>118.872</v>
      </c>
      <c r="AK47" s="45">
        <v>4.5</v>
      </c>
      <c r="AL47" s="152">
        <f t="shared" si="18"/>
        <v>177.16499999999999</v>
      </c>
      <c r="AM47" s="153">
        <f t="shared" si="19"/>
        <v>14.76375</v>
      </c>
      <c r="AN47" s="45">
        <v>10.5</v>
      </c>
      <c r="AO47" s="152">
        <f t="shared" si="20"/>
        <v>413.38499999999999</v>
      </c>
      <c r="AP47" s="153">
        <f t="shared" si="21"/>
        <v>34.448749999999997</v>
      </c>
    </row>
    <row r="48" spans="2:42" ht="30" customHeight="1" x14ac:dyDescent="0.3">
      <c r="B48" s="78">
        <f t="shared" ref="B48:B57" si="25">E48*39.37/12</f>
        <v>3.2808333333333333</v>
      </c>
      <c r="C48" s="78">
        <f>E48*39.37</f>
        <v>39.369999999999997</v>
      </c>
      <c r="D48" s="79">
        <f>E48/25.4</f>
        <v>3.937007874015748E-2</v>
      </c>
      <c r="E48" s="75">
        <v>1</v>
      </c>
      <c r="F48" s="77">
        <f>E48*25.4</f>
        <v>25.4</v>
      </c>
      <c r="G48" s="81">
        <f>E48*30.48</f>
        <v>30.48</v>
      </c>
      <c r="H48" s="82">
        <f>E48*0.3048</f>
        <v>0.30480000000000002</v>
      </c>
      <c r="J48" s="187">
        <v>90</v>
      </c>
      <c r="K48" s="183">
        <v>0.9</v>
      </c>
      <c r="L48" s="183">
        <f t="shared" si="23"/>
        <v>10.8</v>
      </c>
      <c r="M48" s="146" t="s">
        <v>144</v>
      </c>
      <c r="W48" s="44">
        <v>19</v>
      </c>
      <c r="X48" s="42">
        <f t="shared" si="24"/>
        <v>48.26</v>
      </c>
      <c r="Z48" s="44">
        <v>19</v>
      </c>
      <c r="AA48" s="57">
        <f t="shared" si="22"/>
        <v>5.7911999999999999</v>
      </c>
      <c r="AB48" s="43">
        <v>95</v>
      </c>
      <c r="AC48" s="57">
        <f t="shared" si="14"/>
        <v>28.956</v>
      </c>
      <c r="AD48" s="43">
        <v>195</v>
      </c>
      <c r="AE48" s="57">
        <f t="shared" si="15"/>
        <v>59.436</v>
      </c>
      <c r="AF48" s="44">
        <v>295</v>
      </c>
      <c r="AG48" s="40">
        <f t="shared" si="16"/>
        <v>89.915999999999997</v>
      </c>
      <c r="AH48" s="44">
        <v>395</v>
      </c>
      <c r="AI48" s="40">
        <f t="shared" si="17"/>
        <v>120.396</v>
      </c>
      <c r="AK48" s="45">
        <v>4.75</v>
      </c>
      <c r="AL48" s="152">
        <f t="shared" si="18"/>
        <v>187.00749999999999</v>
      </c>
      <c r="AM48" s="153">
        <f t="shared" si="19"/>
        <v>15.583958333333333</v>
      </c>
      <c r="AN48" s="45">
        <v>10.75</v>
      </c>
      <c r="AO48" s="152">
        <f t="shared" si="20"/>
        <v>423.22749999999996</v>
      </c>
      <c r="AP48" s="153">
        <f t="shared" si="21"/>
        <v>35.26895833333333</v>
      </c>
    </row>
    <row r="49" spans="2:42" ht="30" customHeight="1" x14ac:dyDescent="0.3">
      <c r="B49" s="78">
        <f t="shared" si="25"/>
        <v>6.5616666666666665</v>
      </c>
      <c r="C49" s="78">
        <f t="shared" ref="C49:C57" si="26">E49*39.37</f>
        <v>78.739999999999995</v>
      </c>
      <c r="D49" s="79">
        <f t="shared" ref="D49:D57" si="27">E49/25.4</f>
        <v>7.874015748031496E-2</v>
      </c>
      <c r="E49" s="75">
        <v>2</v>
      </c>
      <c r="F49" s="77">
        <f t="shared" ref="F49:F57" si="28">E49*25.4</f>
        <v>50.8</v>
      </c>
      <c r="G49" s="81">
        <f t="shared" ref="G49:G57" si="29">E49*30.48</f>
        <v>60.96</v>
      </c>
      <c r="H49" s="82">
        <f t="shared" ref="H49:H57" si="30">E49*0.3048</f>
        <v>0.60960000000000003</v>
      </c>
      <c r="J49" s="187">
        <v>95</v>
      </c>
      <c r="K49" s="183">
        <v>0.95</v>
      </c>
      <c r="L49" s="183">
        <f t="shared" si="23"/>
        <v>11.399999999999999</v>
      </c>
      <c r="M49" s="148" t="s">
        <v>145</v>
      </c>
      <c r="W49" s="44">
        <v>20</v>
      </c>
      <c r="X49" s="42">
        <f t="shared" si="24"/>
        <v>50.8</v>
      </c>
      <c r="Z49" s="44">
        <v>20</v>
      </c>
      <c r="AA49" s="57">
        <f t="shared" si="22"/>
        <v>6.0960000000000001</v>
      </c>
      <c r="AB49" s="43">
        <v>100</v>
      </c>
      <c r="AC49" s="57">
        <f t="shared" si="14"/>
        <v>30.48</v>
      </c>
      <c r="AD49" s="43">
        <v>200</v>
      </c>
      <c r="AE49" s="57">
        <f t="shared" si="15"/>
        <v>60.96</v>
      </c>
      <c r="AF49" s="44">
        <v>300</v>
      </c>
      <c r="AG49" s="40">
        <f t="shared" si="16"/>
        <v>91.44</v>
      </c>
      <c r="AH49" s="44">
        <v>400</v>
      </c>
      <c r="AI49" s="40">
        <f t="shared" si="17"/>
        <v>121.92</v>
      </c>
      <c r="AK49" s="45">
        <v>5</v>
      </c>
      <c r="AL49" s="152">
        <f t="shared" si="18"/>
        <v>196.85</v>
      </c>
      <c r="AM49" s="153">
        <f t="shared" si="19"/>
        <v>16.404166666666665</v>
      </c>
      <c r="AN49" s="45">
        <v>11</v>
      </c>
      <c r="AO49" s="152">
        <f t="shared" si="20"/>
        <v>433.07</v>
      </c>
      <c r="AP49" s="153">
        <f t="shared" si="21"/>
        <v>36.089166666666664</v>
      </c>
    </row>
    <row r="50" spans="2:42" ht="30" customHeight="1" thickBot="1" x14ac:dyDescent="0.35">
      <c r="B50" s="78">
        <f t="shared" si="25"/>
        <v>9.8424999999999994</v>
      </c>
      <c r="C50" s="78">
        <f t="shared" si="26"/>
        <v>118.10999999999999</v>
      </c>
      <c r="D50" s="79">
        <f t="shared" si="27"/>
        <v>0.11811023622047245</v>
      </c>
      <c r="E50" s="75">
        <v>3</v>
      </c>
      <c r="F50" s="77">
        <f t="shared" si="28"/>
        <v>76.199999999999989</v>
      </c>
      <c r="G50" s="81">
        <f t="shared" si="29"/>
        <v>91.44</v>
      </c>
      <c r="H50" s="82">
        <f t="shared" si="30"/>
        <v>0.9144000000000001</v>
      </c>
      <c r="J50" s="188">
        <v>100</v>
      </c>
      <c r="K50" s="150">
        <v>1</v>
      </c>
      <c r="L50" s="150">
        <f t="shared" si="23"/>
        <v>12</v>
      </c>
      <c r="M50" s="151" t="s">
        <v>146</v>
      </c>
      <c r="W50" s="44">
        <v>21</v>
      </c>
      <c r="X50" s="42">
        <f t="shared" si="24"/>
        <v>53.34</v>
      </c>
      <c r="Z50" s="44">
        <v>21</v>
      </c>
      <c r="AA50" s="57">
        <f t="shared" si="22"/>
        <v>6.4008000000000003</v>
      </c>
      <c r="AB50" s="43">
        <v>105</v>
      </c>
      <c r="AC50" s="57">
        <f t="shared" si="14"/>
        <v>32.003999999999998</v>
      </c>
      <c r="AD50" s="43">
        <v>205</v>
      </c>
      <c r="AE50" s="57">
        <f t="shared" si="15"/>
        <v>62.484000000000002</v>
      </c>
      <c r="AF50" s="44">
        <v>305</v>
      </c>
      <c r="AG50" s="40">
        <f t="shared" ref="AG50:AG53" si="31">AF50*304.8/1000</f>
        <v>92.963999999999999</v>
      </c>
      <c r="AH50" s="44">
        <v>405</v>
      </c>
      <c r="AI50" s="40">
        <f t="shared" ref="AI50:AI53" si="32">AH50*304.8/1000</f>
        <v>123.444</v>
      </c>
      <c r="AK50" s="45">
        <v>5.25</v>
      </c>
      <c r="AL50" s="152">
        <f t="shared" si="18"/>
        <v>206.6925</v>
      </c>
      <c r="AM50" s="153">
        <f t="shared" si="19"/>
        <v>17.224374999999998</v>
      </c>
      <c r="AN50" s="45">
        <v>11.25</v>
      </c>
      <c r="AO50" s="152">
        <f t="shared" si="20"/>
        <v>442.91249999999997</v>
      </c>
      <c r="AP50" s="153">
        <f t="shared" si="21"/>
        <v>36.909374999999997</v>
      </c>
    </row>
    <row r="51" spans="2:42" ht="30" customHeight="1" x14ac:dyDescent="0.3">
      <c r="B51" s="78">
        <f t="shared" si="25"/>
        <v>13.123333333333333</v>
      </c>
      <c r="C51" s="78">
        <f t="shared" si="26"/>
        <v>157.47999999999999</v>
      </c>
      <c r="D51" s="79">
        <f t="shared" si="27"/>
        <v>0.15748031496062992</v>
      </c>
      <c r="E51" s="75">
        <v>4</v>
      </c>
      <c r="F51" s="77">
        <f t="shared" si="28"/>
        <v>101.6</v>
      </c>
      <c r="G51" s="81">
        <f t="shared" si="29"/>
        <v>121.92</v>
      </c>
      <c r="H51" s="82">
        <f t="shared" si="30"/>
        <v>1.2192000000000001</v>
      </c>
      <c r="W51" s="44">
        <v>22</v>
      </c>
      <c r="X51" s="42">
        <f t="shared" si="24"/>
        <v>55.88</v>
      </c>
      <c r="Z51" s="44">
        <v>22</v>
      </c>
      <c r="AA51" s="57">
        <f t="shared" si="22"/>
        <v>6.7056000000000004</v>
      </c>
      <c r="AB51" s="43">
        <v>110</v>
      </c>
      <c r="AC51" s="57">
        <f t="shared" si="14"/>
        <v>33.527999999999999</v>
      </c>
      <c r="AD51" s="43">
        <v>210</v>
      </c>
      <c r="AE51" s="57">
        <f t="shared" si="15"/>
        <v>64.007999999999996</v>
      </c>
      <c r="AF51" s="44">
        <v>310</v>
      </c>
      <c r="AG51" s="40">
        <f t="shared" si="31"/>
        <v>94.488</v>
      </c>
      <c r="AH51" s="44">
        <v>410</v>
      </c>
      <c r="AI51" s="40">
        <f t="shared" si="32"/>
        <v>124.968</v>
      </c>
      <c r="AK51" s="45">
        <v>5.5</v>
      </c>
      <c r="AL51" s="152">
        <f t="shared" si="18"/>
        <v>216.535</v>
      </c>
      <c r="AM51" s="153">
        <f t="shared" si="19"/>
        <v>18.044583333333332</v>
      </c>
      <c r="AN51" s="45">
        <v>11.5</v>
      </c>
      <c r="AO51" s="152">
        <f t="shared" si="20"/>
        <v>452.755</v>
      </c>
      <c r="AP51" s="153">
        <f t="shared" si="21"/>
        <v>37.729583333333331</v>
      </c>
    </row>
    <row r="52" spans="2:42" ht="30" customHeight="1" x14ac:dyDescent="0.3">
      <c r="B52" s="78">
        <f t="shared" si="25"/>
        <v>16.404166666666665</v>
      </c>
      <c r="C52" s="78">
        <f t="shared" si="26"/>
        <v>196.85</v>
      </c>
      <c r="D52" s="79">
        <f t="shared" si="27"/>
        <v>0.19685039370078741</v>
      </c>
      <c r="E52" s="75">
        <v>5</v>
      </c>
      <c r="F52" s="77">
        <f t="shared" si="28"/>
        <v>127</v>
      </c>
      <c r="G52" s="81">
        <f t="shared" si="29"/>
        <v>152.4</v>
      </c>
      <c r="H52" s="82">
        <f t="shared" si="30"/>
        <v>1.524</v>
      </c>
      <c r="W52" s="44">
        <v>23</v>
      </c>
      <c r="X52" s="42">
        <f t="shared" si="24"/>
        <v>58.42</v>
      </c>
      <c r="Z52" s="44">
        <v>23</v>
      </c>
      <c r="AA52" s="57">
        <f t="shared" si="22"/>
        <v>7.0103999999999997</v>
      </c>
      <c r="AB52" s="43">
        <v>115</v>
      </c>
      <c r="AC52" s="57">
        <f t="shared" si="14"/>
        <v>35.052</v>
      </c>
      <c r="AD52" s="43">
        <v>215</v>
      </c>
      <c r="AE52" s="57">
        <f t="shared" si="15"/>
        <v>65.531999999999996</v>
      </c>
      <c r="AF52" s="44">
        <v>315</v>
      </c>
      <c r="AG52" s="40">
        <f t="shared" si="31"/>
        <v>96.012</v>
      </c>
      <c r="AH52" s="44">
        <v>415</v>
      </c>
      <c r="AI52" s="40">
        <f t="shared" si="32"/>
        <v>126.492</v>
      </c>
      <c r="AK52" s="45">
        <v>5.75</v>
      </c>
      <c r="AL52" s="152">
        <f t="shared" si="18"/>
        <v>226.3775</v>
      </c>
      <c r="AM52" s="153">
        <f t="shared" si="19"/>
        <v>18.864791666666665</v>
      </c>
      <c r="AN52" s="45">
        <v>11.75</v>
      </c>
      <c r="AO52" s="152">
        <f t="shared" si="20"/>
        <v>462.59749999999997</v>
      </c>
      <c r="AP52" s="153">
        <f t="shared" si="21"/>
        <v>38.549791666666664</v>
      </c>
    </row>
    <row r="53" spans="2:42" ht="30" customHeight="1" thickBot="1" x14ac:dyDescent="0.35">
      <c r="B53" s="78">
        <f t="shared" si="25"/>
        <v>19.684999999999999</v>
      </c>
      <c r="C53" s="78">
        <f t="shared" si="26"/>
        <v>236.21999999999997</v>
      </c>
      <c r="D53" s="79">
        <f t="shared" si="27"/>
        <v>0.23622047244094491</v>
      </c>
      <c r="E53" s="75">
        <v>6</v>
      </c>
      <c r="F53" s="77">
        <f t="shared" si="28"/>
        <v>152.39999999999998</v>
      </c>
      <c r="G53" s="81">
        <f t="shared" si="29"/>
        <v>182.88</v>
      </c>
      <c r="H53" s="82">
        <f t="shared" si="30"/>
        <v>1.8288000000000002</v>
      </c>
      <c r="W53" s="52">
        <v>24</v>
      </c>
      <c r="X53" s="50">
        <f t="shared" si="24"/>
        <v>60.96</v>
      </c>
      <c r="Z53" s="52">
        <v>24</v>
      </c>
      <c r="AA53" s="57">
        <f t="shared" si="22"/>
        <v>7.3151999999999999</v>
      </c>
      <c r="AB53" s="51">
        <v>120</v>
      </c>
      <c r="AC53" s="57">
        <f t="shared" si="14"/>
        <v>36.576000000000001</v>
      </c>
      <c r="AD53" s="51">
        <v>220</v>
      </c>
      <c r="AE53" s="57">
        <f t="shared" si="15"/>
        <v>67.055999999999997</v>
      </c>
      <c r="AF53" s="52">
        <v>320</v>
      </c>
      <c r="AG53" s="47">
        <f t="shared" si="31"/>
        <v>97.536000000000001</v>
      </c>
      <c r="AH53" s="52">
        <v>420</v>
      </c>
      <c r="AI53" s="47">
        <f t="shared" si="32"/>
        <v>128.01599999999999</v>
      </c>
      <c r="AK53" s="53">
        <v>6</v>
      </c>
      <c r="AL53" s="152">
        <f t="shared" si="18"/>
        <v>236.21999999999997</v>
      </c>
      <c r="AM53" s="153">
        <f t="shared" si="19"/>
        <v>19.684999999999999</v>
      </c>
      <c r="AN53" s="53">
        <v>12</v>
      </c>
      <c r="AO53" s="152">
        <f t="shared" si="20"/>
        <v>472.43999999999994</v>
      </c>
      <c r="AP53" s="153">
        <f t="shared" si="21"/>
        <v>39.369999999999997</v>
      </c>
    </row>
    <row r="54" spans="2:42" ht="30" customHeight="1" thickBot="1" x14ac:dyDescent="0.35">
      <c r="B54" s="78">
        <f t="shared" si="25"/>
        <v>22.965833333333332</v>
      </c>
      <c r="C54" s="78">
        <f t="shared" si="26"/>
        <v>275.58999999999997</v>
      </c>
      <c r="D54" s="79">
        <f t="shared" si="27"/>
        <v>0.27559055118110237</v>
      </c>
      <c r="E54" s="75">
        <v>7</v>
      </c>
      <c r="F54" s="77">
        <f t="shared" si="28"/>
        <v>177.79999999999998</v>
      </c>
      <c r="G54" s="81">
        <f t="shared" si="29"/>
        <v>213.36</v>
      </c>
      <c r="H54" s="82">
        <f t="shared" si="30"/>
        <v>2.1335999999999999</v>
      </c>
      <c r="W54" s="35" t="s">
        <v>13</v>
      </c>
      <c r="X54" s="36" t="s">
        <v>14</v>
      </c>
      <c r="Z54" s="35" t="s">
        <v>10</v>
      </c>
      <c r="AA54" s="36" t="s">
        <v>11</v>
      </c>
      <c r="AB54" s="35" t="s">
        <v>10</v>
      </c>
      <c r="AC54" s="37" t="s">
        <v>11</v>
      </c>
      <c r="AD54" s="35" t="s">
        <v>10</v>
      </c>
      <c r="AE54" s="37" t="s">
        <v>11</v>
      </c>
      <c r="AF54" s="35" t="s">
        <v>10</v>
      </c>
      <c r="AG54" s="37" t="s">
        <v>11</v>
      </c>
      <c r="AH54" s="35" t="s">
        <v>10</v>
      </c>
      <c r="AI54" s="37" t="s">
        <v>11</v>
      </c>
      <c r="AK54" s="38" t="s">
        <v>11</v>
      </c>
      <c r="AL54" s="143" t="s">
        <v>12</v>
      </c>
      <c r="AM54" s="144" t="s">
        <v>10</v>
      </c>
      <c r="AN54" s="38" t="s">
        <v>11</v>
      </c>
      <c r="AO54" s="143" t="s">
        <v>12</v>
      </c>
      <c r="AP54" s="144" t="s">
        <v>10</v>
      </c>
    </row>
    <row r="55" spans="2:42" ht="30" customHeight="1" x14ac:dyDescent="0.3">
      <c r="B55" s="78">
        <f t="shared" si="25"/>
        <v>26.246666666666666</v>
      </c>
      <c r="C55" s="78">
        <f t="shared" si="26"/>
        <v>314.95999999999998</v>
      </c>
      <c r="D55" s="79">
        <f t="shared" si="27"/>
        <v>0.31496062992125984</v>
      </c>
      <c r="E55" s="75">
        <v>8</v>
      </c>
      <c r="F55" s="77">
        <f t="shared" si="28"/>
        <v>203.2</v>
      </c>
      <c r="G55" s="81">
        <f t="shared" si="29"/>
        <v>243.84</v>
      </c>
      <c r="H55" s="82">
        <f t="shared" si="30"/>
        <v>2.4384000000000001</v>
      </c>
    </row>
    <row r="56" spans="2:42" ht="30" customHeight="1" x14ac:dyDescent="0.3">
      <c r="B56" s="78">
        <f t="shared" si="25"/>
        <v>29.5275</v>
      </c>
      <c r="C56" s="78">
        <f t="shared" si="26"/>
        <v>354.33</v>
      </c>
      <c r="D56" s="79">
        <f t="shared" si="27"/>
        <v>0.35433070866141736</v>
      </c>
      <c r="E56" s="75">
        <v>9</v>
      </c>
      <c r="F56" s="77">
        <f t="shared" si="28"/>
        <v>228.6</v>
      </c>
      <c r="G56" s="81">
        <f t="shared" si="29"/>
        <v>274.32</v>
      </c>
      <c r="H56" s="82">
        <f t="shared" si="30"/>
        <v>2.7432000000000003</v>
      </c>
    </row>
    <row r="57" spans="2:42" ht="30" customHeight="1" x14ac:dyDescent="0.3">
      <c r="B57" s="78">
        <f t="shared" si="25"/>
        <v>32.80833333333333</v>
      </c>
      <c r="C57" s="78">
        <f t="shared" si="26"/>
        <v>393.7</v>
      </c>
      <c r="D57" s="79">
        <f t="shared" si="27"/>
        <v>0.39370078740157483</v>
      </c>
      <c r="E57" s="75">
        <v>10</v>
      </c>
      <c r="F57" s="77">
        <f t="shared" si="28"/>
        <v>254</v>
      </c>
      <c r="G57" s="81">
        <f t="shared" si="29"/>
        <v>304.8</v>
      </c>
      <c r="H57" s="82">
        <f t="shared" si="30"/>
        <v>3.048</v>
      </c>
    </row>
    <row r="58" spans="2:42" ht="30" customHeight="1" thickBot="1" x14ac:dyDescent="0.35"/>
    <row r="59" spans="2:42" ht="30" customHeight="1" thickBot="1" x14ac:dyDescent="0.35">
      <c r="B59" s="173" t="s">
        <v>123</v>
      </c>
      <c r="C59" s="174"/>
      <c r="D59" s="175"/>
      <c r="E59" s="95"/>
      <c r="F59" s="176" t="s">
        <v>147</v>
      </c>
      <c r="G59" s="177"/>
      <c r="H59" s="177"/>
      <c r="I59" s="177"/>
      <c r="J59" s="178"/>
    </row>
    <row r="60" spans="2:42" ht="30" customHeight="1" x14ac:dyDescent="0.3">
      <c r="B60" s="126" t="s">
        <v>100</v>
      </c>
      <c r="C60" s="96" t="s">
        <v>99</v>
      </c>
      <c r="D60" s="97" t="s">
        <v>101</v>
      </c>
      <c r="F60" s="126" t="s">
        <v>104</v>
      </c>
      <c r="G60" s="96" t="s">
        <v>101</v>
      </c>
      <c r="H60" s="101" t="s">
        <v>98</v>
      </c>
      <c r="I60" s="101" t="s">
        <v>102</v>
      </c>
      <c r="J60" s="102" t="s">
        <v>103</v>
      </c>
    </row>
    <row r="61" spans="2:42" ht="30" customHeight="1" x14ac:dyDescent="0.3">
      <c r="B61" s="98" t="s">
        <v>70</v>
      </c>
      <c r="C61" s="58" t="e">
        <f t="shared" ref="C61:C72" si="33">B61/25.4</f>
        <v>#VALUE!</v>
      </c>
      <c r="D61" s="41" t="e">
        <f t="shared" ref="D61:D72" si="34">B61/304.8</f>
        <v>#VALUE!</v>
      </c>
      <c r="F61" s="98" t="s">
        <v>70</v>
      </c>
      <c r="G61" s="58" t="e">
        <f>F61/12</f>
        <v>#VALUE!</v>
      </c>
      <c r="H61" s="58" t="e">
        <f>F61/25.4</f>
        <v>#VALUE!</v>
      </c>
      <c r="I61" s="58" t="e">
        <f>F61*30.48</f>
        <v>#VALUE!</v>
      </c>
      <c r="J61" s="41" t="e">
        <f>I61/100</f>
        <v>#VALUE!</v>
      </c>
    </row>
    <row r="62" spans="2:42" ht="30" customHeight="1" x14ac:dyDescent="0.3">
      <c r="B62" s="99">
        <v>23</v>
      </c>
      <c r="C62" s="58">
        <f t="shared" si="33"/>
        <v>0.9055118110236221</v>
      </c>
      <c r="D62" s="41">
        <f t="shared" si="34"/>
        <v>7.5459317585301833E-2</v>
      </c>
      <c r="F62" s="99">
        <v>2</v>
      </c>
      <c r="G62" s="58">
        <f t="shared" ref="G62:G72" si="35">F62/12</f>
        <v>0.16666666666666666</v>
      </c>
      <c r="H62" s="58">
        <f>F62*25.4</f>
        <v>50.8</v>
      </c>
      <c r="I62" s="58">
        <f>F62*2.54</f>
        <v>5.08</v>
      </c>
      <c r="J62" s="57">
        <f t="shared" ref="J62:J72" si="36">I62/100</f>
        <v>5.0799999999999998E-2</v>
      </c>
    </row>
    <row r="63" spans="2:42" ht="30" customHeight="1" x14ac:dyDescent="0.3">
      <c r="B63" s="99">
        <v>240</v>
      </c>
      <c r="C63" s="58">
        <f t="shared" si="33"/>
        <v>9.4488188976377963</v>
      </c>
      <c r="D63" s="41">
        <f t="shared" si="34"/>
        <v>0.78740157480314954</v>
      </c>
      <c r="F63" s="99">
        <v>12</v>
      </c>
      <c r="G63" s="58">
        <f t="shared" si="35"/>
        <v>1</v>
      </c>
      <c r="H63" s="58">
        <f>F63*25.4</f>
        <v>304.79999999999995</v>
      </c>
      <c r="I63" s="58">
        <f>F63*2.54</f>
        <v>30.48</v>
      </c>
      <c r="J63" s="57">
        <f t="shared" si="36"/>
        <v>0.30480000000000002</v>
      </c>
    </row>
    <row r="64" spans="2:42" ht="30" customHeight="1" x14ac:dyDescent="0.3">
      <c r="B64" s="99"/>
      <c r="C64" s="58">
        <f t="shared" si="33"/>
        <v>0</v>
      </c>
      <c r="D64" s="41">
        <f t="shared" si="34"/>
        <v>0</v>
      </c>
      <c r="F64" s="99"/>
      <c r="G64" s="58">
        <f t="shared" si="35"/>
        <v>0</v>
      </c>
      <c r="H64" s="58">
        <f>F64*25.4</f>
        <v>0</v>
      </c>
      <c r="I64" s="58">
        <f t="shared" ref="I64:I72" si="37">F64*2.54</f>
        <v>0</v>
      </c>
      <c r="J64" s="57">
        <f t="shared" si="36"/>
        <v>0</v>
      </c>
    </row>
    <row r="65" spans="2:10" ht="30" customHeight="1" x14ac:dyDescent="0.3">
      <c r="B65" s="99"/>
      <c r="C65" s="58">
        <f t="shared" si="33"/>
        <v>0</v>
      </c>
      <c r="D65" s="41">
        <f t="shared" si="34"/>
        <v>0</v>
      </c>
      <c r="F65" s="99"/>
      <c r="G65" s="58">
        <f t="shared" si="35"/>
        <v>0</v>
      </c>
      <c r="H65" s="58">
        <f t="shared" ref="H65:H72" si="38">F65*25.4</f>
        <v>0</v>
      </c>
      <c r="I65" s="58">
        <f t="shared" si="37"/>
        <v>0</v>
      </c>
      <c r="J65" s="57">
        <f t="shared" si="36"/>
        <v>0</v>
      </c>
    </row>
    <row r="66" spans="2:10" ht="30" customHeight="1" x14ac:dyDescent="0.3">
      <c r="B66" s="99"/>
      <c r="C66" s="58">
        <f t="shared" si="33"/>
        <v>0</v>
      </c>
      <c r="D66" s="41">
        <f t="shared" si="34"/>
        <v>0</v>
      </c>
      <c r="F66" s="99"/>
      <c r="G66" s="58">
        <f t="shared" si="35"/>
        <v>0</v>
      </c>
      <c r="H66" s="58">
        <f t="shared" si="38"/>
        <v>0</v>
      </c>
      <c r="I66" s="58">
        <f t="shared" si="37"/>
        <v>0</v>
      </c>
      <c r="J66" s="57">
        <f t="shared" si="36"/>
        <v>0</v>
      </c>
    </row>
    <row r="67" spans="2:10" ht="30" customHeight="1" x14ac:dyDescent="0.3">
      <c r="B67" s="99"/>
      <c r="C67" s="58">
        <f t="shared" si="33"/>
        <v>0</v>
      </c>
      <c r="D67" s="41">
        <f t="shared" si="34"/>
        <v>0</v>
      </c>
      <c r="F67" s="99"/>
      <c r="G67" s="58">
        <f t="shared" si="35"/>
        <v>0</v>
      </c>
      <c r="H67" s="58">
        <f t="shared" si="38"/>
        <v>0</v>
      </c>
      <c r="I67" s="58">
        <f t="shared" si="37"/>
        <v>0</v>
      </c>
      <c r="J67" s="57">
        <f t="shared" si="36"/>
        <v>0</v>
      </c>
    </row>
    <row r="68" spans="2:10" ht="30" customHeight="1" x14ac:dyDescent="0.3">
      <c r="B68" s="99"/>
      <c r="C68" s="58">
        <f t="shared" si="33"/>
        <v>0</v>
      </c>
      <c r="D68" s="41">
        <f t="shared" si="34"/>
        <v>0</v>
      </c>
      <c r="F68" s="99"/>
      <c r="G68" s="58">
        <f t="shared" si="35"/>
        <v>0</v>
      </c>
      <c r="H68" s="58">
        <f t="shared" si="38"/>
        <v>0</v>
      </c>
      <c r="I68" s="58">
        <f t="shared" si="37"/>
        <v>0</v>
      </c>
      <c r="J68" s="57">
        <f t="shared" si="36"/>
        <v>0</v>
      </c>
    </row>
    <row r="69" spans="2:10" ht="30" customHeight="1" x14ac:dyDescent="0.3">
      <c r="B69" s="99"/>
      <c r="C69" s="58">
        <f t="shared" si="33"/>
        <v>0</v>
      </c>
      <c r="D69" s="41">
        <f t="shared" si="34"/>
        <v>0</v>
      </c>
      <c r="F69" s="99"/>
      <c r="G69" s="58">
        <f t="shared" si="35"/>
        <v>0</v>
      </c>
      <c r="H69" s="58">
        <f t="shared" si="38"/>
        <v>0</v>
      </c>
      <c r="I69" s="58">
        <f t="shared" si="37"/>
        <v>0</v>
      </c>
      <c r="J69" s="57">
        <f t="shared" si="36"/>
        <v>0</v>
      </c>
    </row>
    <row r="70" spans="2:10" ht="30" customHeight="1" x14ac:dyDescent="0.3">
      <c r="B70" s="99"/>
      <c r="C70" s="58">
        <f t="shared" si="33"/>
        <v>0</v>
      </c>
      <c r="D70" s="41">
        <f t="shared" si="34"/>
        <v>0</v>
      </c>
      <c r="F70" s="99"/>
      <c r="G70" s="58">
        <f t="shared" si="35"/>
        <v>0</v>
      </c>
      <c r="H70" s="58">
        <f t="shared" si="38"/>
        <v>0</v>
      </c>
      <c r="I70" s="58">
        <f t="shared" si="37"/>
        <v>0</v>
      </c>
      <c r="J70" s="57">
        <f t="shared" si="36"/>
        <v>0</v>
      </c>
    </row>
    <row r="71" spans="2:10" ht="30" customHeight="1" x14ac:dyDescent="0.3">
      <c r="B71" s="99"/>
      <c r="C71" s="58">
        <f t="shared" si="33"/>
        <v>0</v>
      </c>
      <c r="D71" s="41">
        <f t="shared" si="34"/>
        <v>0</v>
      </c>
      <c r="F71" s="99"/>
      <c r="G71" s="58">
        <f t="shared" si="35"/>
        <v>0</v>
      </c>
      <c r="H71" s="58">
        <f t="shared" si="38"/>
        <v>0</v>
      </c>
      <c r="I71" s="58">
        <f t="shared" si="37"/>
        <v>0</v>
      </c>
      <c r="J71" s="57">
        <f t="shared" si="36"/>
        <v>0</v>
      </c>
    </row>
    <row r="72" spans="2:10" ht="30" customHeight="1" thickBot="1" x14ac:dyDescent="0.35">
      <c r="B72" s="100"/>
      <c r="C72" s="72">
        <f t="shared" si="33"/>
        <v>0</v>
      </c>
      <c r="D72" s="48">
        <f t="shared" si="34"/>
        <v>0</v>
      </c>
      <c r="F72" s="100"/>
      <c r="G72" s="72">
        <f t="shared" si="35"/>
        <v>0</v>
      </c>
      <c r="H72" s="72">
        <f t="shared" si="38"/>
        <v>0</v>
      </c>
      <c r="I72" s="72">
        <f t="shared" si="37"/>
        <v>0</v>
      </c>
      <c r="J72" s="103">
        <f t="shared" si="36"/>
        <v>0</v>
      </c>
    </row>
    <row r="73" spans="2:10" ht="30" customHeight="1" x14ac:dyDescent="0.3"/>
    <row r="74" spans="2:10" ht="30" customHeight="1" x14ac:dyDescent="0.3"/>
    <row r="75" spans="2:10" ht="30" customHeight="1" x14ac:dyDescent="0.3"/>
    <row r="76" spans="2:10" ht="30" customHeight="1" x14ac:dyDescent="0.3"/>
    <row r="77" spans="2:10" ht="30" customHeight="1" x14ac:dyDescent="0.3"/>
    <row r="78" spans="2:10" ht="30" customHeight="1" x14ac:dyDescent="0.3"/>
    <row r="79" spans="2:10" ht="30" customHeight="1" x14ac:dyDescent="0.3"/>
    <row r="80" spans="2:10" ht="30" customHeight="1" x14ac:dyDescent="0.3"/>
  </sheetData>
  <mergeCells count="14">
    <mergeCell ref="U5:W6"/>
    <mergeCell ref="Y8:AB12"/>
    <mergeCell ref="B3:K3"/>
    <mergeCell ref="M3:W3"/>
    <mergeCell ref="B59:D59"/>
    <mergeCell ref="F59:J59"/>
    <mergeCell ref="Q5:S6"/>
    <mergeCell ref="C5:K5"/>
    <mergeCell ref="C6:K6"/>
    <mergeCell ref="M5:O6"/>
    <mergeCell ref="K29:K30"/>
    <mergeCell ref="L29:L30"/>
    <mergeCell ref="J29:J30"/>
    <mergeCell ref="M29:M30"/>
  </mergeCells>
  <phoneticPr fontId="18" type="noConversion"/>
  <hyperlinks>
    <hyperlink ref="F26" r:id="rId1" xr:uid="{F7433622-0F2C-834C-BA03-92DC4B59CC75}"/>
  </hyperlinks>
  <pageMargins left="0.7" right="0.7" top="0.75" bottom="0.75" header="0.3" footer="0.3"/>
  <pageSetup paperSize="9" orientation="portrait" horizontalDpi="0" verticalDpi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4216F-3315-BB4B-8917-5C6E238B44AE}">
  <dimension ref="A1:K24"/>
  <sheetViews>
    <sheetView zoomScaleNormal="100" workbookViewId="0">
      <selection activeCell="L12" sqref="L12"/>
    </sheetView>
  </sheetViews>
  <sheetFormatPr baseColWidth="10" defaultColWidth="21" defaultRowHeight="21" x14ac:dyDescent="0.3"/>
  <cols>
    <col min="1" max="1" width="10.83203125" style="3" customWidth="1"/>
    <col min="2" max="2" width="11.83203125" style="3" customWidth="1"/>
    <col min="3" max="8" width="10.83203125" style="3" customWidth="1"/>
    <col min="9" max="16384" width="21" style="3"/>
  </cols>
  <sheetData>
    <row r="1" spans="1:11" s="13" customFormat="1" ht="30" customHeight="1" x14ac:dyDescent="0.2">
      <c r="A1" s="12" t="s">
        <v>74</v>
      </c>
    </row>
    <row r="2" spans="1:11" customFormat="1" ht="30" customHeight="1" x14ac:dyDescent="0.2">
      <c r="A2" s="12"/>
      <c r="D2" s="65" t="s">
        <v>54</v>
      </c>
    </row>
    <row r="3" spans="1:11" s="15" customFormat="1" ht="60" customHeight="1" x14ac:dyDescent="0.2">
      <c r="A3" s="4" t="s">
        <v>50</v>
      </c>
      <c r="B3" s="4" t="s">
        <v>55</v>
      </c>
      <c r="C3" s="4" t="s">
        <v>52</v>
      </c>
      <c r="D3" s="4" t="s">
        <v>53</v>
      </c>
      <c r="E3" s="4" t="s">
        <v>0</v>
      </c>
      <c r="F3" s="4" t="s">
        <v>1</v>
      </c>
      <c r="G3" s="4" t="s">
        <v>2</v>
      </c>
      <c r="H3" s="4" t="s">
        <v>3</v>
      </c>
      <c r="J3" s="4" t="s">
        <v>56</v>
      </c>
      <c r="K3" s="4"/>
    </row>
    <row r="4" spans="1:11" ht="30" customHeight="1" x14ac:dyDescent="0.3">
      <c r="A4" s="2">
        <v>5</v>
      </c>
      <c r="B4" s="2">
        <v>1</v>
      </c>
      <c r="C4" s="2">
        <v>4</v>
      </c>
      <c r="D4" s="2">
        <v>3</v>
      </c>
      <c r="E4" s="22">
        <f>3.142*((A4+(2*B4))*C4*D4)</f>
        <v>263.928</v>
      </c>
      <c r="F4" s="23">
        <f>E4/1000</f>
        <v>0.263928</v>
      </c>
      <c r="G4" s="23">
        <f>E4/25.4</f>
        <v>10.390866141732284</v>
      </c>
      <c r="H4" s="23">
        <f>G4/12</f>
        <v>0.8659055118110236</v>
      </c>
      <c r="J4" s="128">
        <f>0.8*A4/B4</f>
        <v>4</v>
      </c>
    </row>
    <row r="5" spans="1:11" ht="30" customHeight="1" x14ac:dyDescent="0.3">
      <c r="A5" s="2">
        <v>6</v>
      </c>
      <c r="B5" s="2">
        <v>1</v>
      </c>
      <c r="C5" s="2">
        <v>5</v>
      </c>
      <c r="D5" s="2">
        <v>3</v>
      </c>
      <c r="E5" s="22">
        <f t="shared" ref="E5:E24" si="0">3.142*((A5+(2*B5))*C5*D5)</f>
        <v>377.03999999999996</v>
      </c>
      <c r="F5" s="23">
        <f t="shared" ref="F5:F24" si="1">E5/1000</f>
        <v>0.37703999999999999</v>
      </c>
      <c r="G5" s="23">
        <f t="shared" ref="G5:G24" si="2">E5/25.4</f>
        <v>14.844094488188976</v>
      </c>
      <c r="H5" s="23">
        <f t="shared" ref="H5:H24" si="3">G5/12</f>
        <v>1.237007874015748</v>
      </c>
      <c r="J5" s="63">
        <f t="shared" ref="J5:J24" si="4">0.8*A5/B5</f>
        <v>4.8000000000000007</v>
      </c>
    </row>
    <row r="6" spans="1:11" ht="30" customHeight="1" x14ac:dyDescent="0.3">
      <c r="A6" s="2">
        <v>10</v>
      </c>
      <c r="B6" s="2">
        <v>1</v>
      </c>
      <c r="C6" s="2">
        <v>8</v>
      </c>
      <c r="D6" s="2">
        <v>3</v>
      </c>
      <c r="E6" s="22">
        <f t="shared" si="0"/>
        <v>904.89599999999996</v>
      </c>
      <c r="F6" s="23">
        <f t="shared" si="1"/>
        <v>0.90489599999999992</v>
      </c>
      <c r="G6" s="23">
        <f t="shared" si="2"/>
        <v>35.625826771653543</v>
      </c>
      <c r="H6" s="23">
        <f t="shared" si="3"/>
        <v>2.9688188976377954</v>
      </c>
      <c r="J6" s="63">
        <f t="shared" si="4"/>
        <v>8</v>
      </c>
    </row>
    <row r="7" spans="1:11" ht="30" customHeight="1" x14ac:dyDescent="0.3">
      <c r="A7" s="2">
        <v>15</v>
      </c>
      <c r="B7" s="2">
        <v>1</v>
      </c>
      <c r="C7" s="2">
        <v>12</v>
      </c>
      <c r="D7" s="2">
        <v>3</v>
      </c>
      <c r="E7" s="22">
        <f t="shared" si="0"/>
        <v>1922.904</v>
      </c>
      <c r="F7" s="23">
        <f t="shared" si="1"/>
        <v>1.9229039999999999</v>
      </c>
      <c r="G7" s="23">
        <f t="shared" si="2"/>
        <v>75.704881889763783</v>
      </c>
      <c r="H7" s="23">
        <f t="shared" si="3"/>
        <v>6.3087401574803152</v>
      </c>
      <c r="J7" s="63">
        <f t="shared" si="4"/>
        <v>12</v>
      </c>
    </row>
    <row r="8" spans="1:11" ht="30" customHeight="1" x14ac:dyDescent="0.3">
      <c r="A8" s="2">
        <v>20</v>
      </c>
      <c r="B8" s="2">
        <v>1</v>
      </c>
      <c r="C8" s="2">
        <v>16</v>
      </c>
      <c r="D8" s="2">
        <v>3</v>
      </c>
      <c r="E8" s="22">
        <f t="shared" si="0"/>
        <v>3317.9519999999998</v>
      </c>
      <c r="F8" s="23">
        <f t="shared" si="1"/>
        <v>3.3179519999999996</v>
      </c>
      <c r="G8" s="23">
        <f t="shared" si="2"/>
        <v>130.62803149606299</v>
      </c>
      <c r="H8" s="23">
        <f t="shared" si="3"/>
        <v>10.885669291338582</v>
      </c>
      <c r="J8" s="63">
        <f t="shared" si="4"/>
        <v>16</v>
      </c>
    </row>
    <row r="9" spans="1:11" ht="30" customHeight="1" x14ac:dyDescent="0.3">
      <c r="A9" s="2">
        <v>25</v>
      </c>
      <c r="B9" s="2">
        <v>1</v>
      </c>
      <c r="C9" s="2">
        <v>20</v>
      </c>
      <c r="D9" s="2">
        <v>3</v>
      </c>
      <c r="E9" s="22">
        <f t="shared" si="0"/>
        <v>5090.04</v>
      </c>
      <c r="F9" s="23">
        <f t="shared" si="1"/>
        <v>5.0900400000000001</v>
      </c>
      <c r="G9" s="23">
        <f t="shared" si="2"/>
        <v>200.39527559055119</v>
      </c>
      <c r="H9" s="23">
        <f t="shared" si="3"/>
        <v>16.699606299212601</v>
      </c>
      <c r="J9" s="63">
        <f t="shared" si="4"/>
        <v>20</v>
      </c>
    </row>
    <row r="10" spans="1:11" ht="30" customHeight="1" x14ac:dyDescent="0.3">
      <c r="A10" s="2">
        <v>30</v>
      </c>
      <c r="B10" s="2">
        <v>1</v>
      </c>
      <c r="C10" s="2">
        <v>24</v>
      </c>
      <c r="D10" s="2">
        <v>3</v>
      </c>
      <c r="E10" s="22">
        <f t="shared" si="0"/>
        <v>7239.1679999999997</v>
      </c>
      <c r="F10" s="23">
        <f t="shared" si="1"/>
        <v>7.2391679999999994</v>
      </c>
      <c r="G10" s="23">
        <f t="shared" si="2"/>
        <v>285.00661417322834</v>
      </c>
      <c r="H10" s="23">
        <f t="shared" si="3"/>
        <v>23.750551181102363</v>
      </c>
      <c r="J10" s="63">
        <f t="shared" si="4"/>
        <v>24</v>
      </c>
    </row>
    <row r="11" spans="1:11" ht="30" customHeight="1" x14ac:dyDescent="0.3">
      <c r="A11" s="2">
        <v>35</v>
      </c>
      <c r="B11" s="2">
        <v>1</v>
      </c>
      <c r="C11" s="2">
        <v>28</v>
      </c>
      <c r="D11" s="2">
        <v>3</v>
      </c>
      <c r="E11" s="22">
        <f t="shared" si="0"/>
        <v>9765.3359999999993</v>
      </c>
      <c r="F11" s="23">
        <f t="shared" si="1"/>
        <v>9.7653359999999996</v>
      </c>
      <c r="G11" s="23">
        <f t="shared" si="2"/>
        <v>384.46204724409449</v>
      </c>
      <c r="H11" s="23">
        <f t="shared" si="3"/>
        <v>32.038503937007874</v>
      </c>
      <c r="J11" s="63">
        <f t="shared" si="4"/>
        <v>28</v>
      </c>
    </row>
    <row r="12" spans="1:11" ht="30" customHeight="1" x14ac:dyDescent="0.3">
      <c r="A12" s="2">
        <v>40</v>
      </c>
      <c r="B12" s="2">
        <v>1</v>
      </c>
      <c r="C12" s="2">
        <v>32</v>
      </c>
      <c r="D12" s="2">
        <v>3</v>
      </c>
      <c r="E12" s="22">
        <f t="shared" si="0"/>
        <v>12668.544</v>
      </c>
      <c r="F12" s="23">
        <f t="shared" si="1"/>
        <v>12.668544000000001</v>
      </c>
      <c r="G12" s="23">
        <f t="shared" si="2"/>
        <v>498.76157480314964</v>
      </c>
      <c r="H12" s="23">
        <f t="shared" si="3"/>
        <v>41.563464566929134</v>
      </c>
      <c r="J12" s="63">
        <f t="shared" si="4"/>
        <v>32</v>
      </c>
    </row>
    <row r="13" spans="1:11" ht="30" customHeight="1" x14ac:dyDescent="0.3">
      <c r="A13" s="2">
        <v>45</v>
      </c>
      <c r="B13" s="2">
        <v>1</v>
      </c>
      <c r="C13" s="2">
        <v>36</v>
      </c>
      <c r="D13" s="2">
        <v>3</v>
      </c>
      <c r="E13" s="22">
        <f t="shared" si="0"/>
        <v>15948.791999999999</v>
      </c>
      <c r="F13" s="23">
        <f t="shared" si="1"/>
        <v>15.948791999999999</v>
      </c>
      <c r="G13" s="23">
        <f t="shared" si="2"/>
        <v>627.90519685039374</v>
      </c>
      <c r="H13" s="23">
        <f t="shared" si="3"/>
        <v>52.325433070866147</v>
      </c>
      <c r="J13" s="63">
        <f t="shared" si="4"/>
        <v>36</v>
      </c>
    </row>
    <row r="14" spans="1:11" ht="30" customHeight="1" x14ac:dyDescent="0.3">
      <c r="A14" s="2">
        <v>50</v>
      </c>
      <c r="B14" s="2">
        <v>1</v>
      </c>
      <c r="C14" s="2">
        <v>40</v>
      </c>
      <c r="D14" s="2">
        <v>3</v>
      </c>
      <c r="E14" s="22">
        <f t="shared" si="0"/>
        <v>19606.079999999998</v>
      </c>
      <c r="F14" s="23">
        <f t="shared" si="1"/>
        <v>19.606079999999999</v>
      </c>
      <c r="G14" s="23">
        <f t="shared" si="2"/>
        <v>771.89291338582677</v>
      </c>
      <c r="H14" s="23">
        <f t="shared" si="3"/>
        <v>64.324409448818898</v>
      </c>
      <c r="J14" s="63">
        <f t="shared" si="4"/>
        <v>40</v>
      </c>
    </row>
    <row r="15" spans="1:11" ht="30" customHeight="1" x14ac:dyDescent="0.3">
      <c r="A15" s="2">
        <v>55</v>
      </c>
      <c r="B15" s="2">
        <v>1</v>
      </c>
      <c r="C15" s="2">
        <v>44</v>
      </c>
      <c r="D15" s="2">
        <v>3</v>
      </c>
      <c r="E15" s="22">
        <f t="shared" si="0"/>
        <v>23640.407999999999</v>
      </c>
      <c r="F15" s="23">
        <f t="shared" si="1"/>
        <v>23.640408000000001</v>
      </c>
      <c r="G15" s="23">
        <f t="shared" si="2"/>
        <v>930.72472440944887</v>
      </c>
      <c r="H15" s="23">
        <f t="shared" si="3"/>
        <v>77.560393700787401</v>
      </c>
      <c r="J15" s="63">
        <f t="shared" si="4"/>
        <v>44</v>
      </c>
    </row>
    <row r="16" spans="1:11" ht="30" customHeight="1" x14ac:dyDescent="0.3">
      <c r="A16" s="2">
        <v>60</v>
      </c>
      <c r="B16" s="2">
        <v>1</v>
      </c>
      <c r="C16" s="2">
        <v>48</v>
      </c>
      <c r="D16" s="2">
        <v>3</v>
      </c>
      <c r="E16" s="22">
        <f t="shared" si="0"/>
        <v>28051.775999999998</v>
      </c>
      <c r="F16" s="23">
        <f t="shared" si="1"/>
        <v>28.051775999999997</v>
      </c>
      <c r="G16" s="23">
        <f t="shared" si="2"/>
        <v>1104.4006299212599</v>
      </c>
      <c r="H16" s="23">
        <f t="shared" si="3"/>
        <v>92.033385826771664</v>
      </c>
      <c r="J16" s="63">
        <f t="shared" si="4"/>
        <v>48</v>
      </c>
    </row>
    <row r="17" spans="1:10" ht="30" customHeight="1" x14ac:dyDescent="0.3">
      <c r="A17" s="2">
        <v>65</v>
      </c>
      <c r="B17" s="2">
        <v>1</v>
      </c>
      <c r="C17" s="2">
        <v>52</v>
      </c>
      <c r="D17" s="2">
        <v>3</v>
      </c>
      <c r="E17" s="22">
        <f t="shared" si="0"/>
        <v>32840.184000000001</v>
      </c>
      <c r="F17" s="23">
        <f t="shared" si="1"/>
        <v>32.840184000000001</v>
      </c>
      <c r="G17" s="23">
        <f t="shared" si="2"/>
        <v>1292.9206299212599</v>
      </c>
      <c r="H17" s="23">
        <f t="shared" si="3"/>
        <v>107.74338582677166</v>
      </c>
      <c r="J17" s="63">
        <f t="shared" si="4"/>
        <v>52</v>
      </c>
    </row>
    <row r="18" spans="1:10" ht="30" customHeight="1" x14ac:dyDescent="0.3">
      <c r="A18" s="2">
        <v>70</v>
      </c>
      <c r="B18" s="2">
        <v>1</v>
      </c>
      <c r="C18" s="2">
        <v>56</v>
      </c>
      <c r="D18" s="2">
        <v>3</v>
      </c>
      <c r="E18" s="22">
        <f t="shared" si="0"/>
        <v>38005.631999999998</v>
      </c>
      <c r="F18" s="23">
        <f t="shared" si="1"/>
        <v>38.005631999999999</v>
      </c>
      <c r="G18" s="23">
        <f t="shared" si="2"/>
        <v>1496.2847244094489</v>
      </c>
      <c r="H18" s="23">
        <f t="shared" si="3"/>
        <v>124.69039370078741</v>
      </c>
      <c r="J18" s="63">
        <f t="shared" si="4"/>
        <v>56</v>
      </c>
    </row>
    <row r="19" spans="1:10" ht="30" customHeight="1" x14ac:dyDescent="0.3">
      <c r="A19" s="2">
        <v>75</v>
      </c>
      <c r="B19" s="2">
        <v>1</v>
      </c>
      <c r="C19" s="2">
        <v>60</v>
      </c>
      <c r="D19" s="2">
        <v>3</v>
      </c>
      <c r="E19" s="22">
        <f t="shared" si="0"/>
        <v>43548.119999999995</v>
      </c>
      <c r="F19" s="23">
        <f t="shared" si="1"/>
        <v>43.548119999999997</v>
      </c>
      <c r="G19" s="23">
        <f t="shared" si="2"/>
        <v>1714.4929133858268</v>
      </c>
      <c r="H19" s="23">
        <f t="shared" si="3"/>
        <v>142.87440944881891</v>
      </c>
      <c r="J19" s="63">
        <f t="shared" si="4"/>
        <v>60</v>
      </c>
    </row>
    <row r="20" spans="1:10" ht="30" customHeight="1" x14ac:dyDescent="0.3">
      <c r="A20" s="2">
        <v>80</v>
      </c>
      <c r="B20" s="2">
        <v>1</v>
      </c>
      <c r="C20" s="2">
        <v>64</v>
      </c>
      <c r="D20" s="2">
        <v>3</v>
      </c>
      <c r="E20" s="22">
        <f t="shared" si="0"/>
        <v>49467.648000000001</v>
      </c>
      <c r="F20" s="23">
        <f t="shared" si="1"/>
        <v>49.467648000000004</v>
      </c>
      <c r="G20" s="23">
        <f t="shared" si="2"/>
        <v>1947.5451968503939</v>
      </c>
      <c r="H20" s="23">
        <f t="shared" si="3"/>
        <v>162.29543307086615</v>
      </c>
      <c r="J20" s="63">
        <f t="shared" si="4"/>
        <v>64</v>
      </c>
    </row>
    <row r="21" spans="1:10" ht="30" customHeight="1" x14ac:dyDescent="0.3">
      <c r="A21" s="2">
        <v>85</v>
      </c>
      <c r="B21" s="2">
        <v>1</v>
      </c>
      <c r="C21" s="2">
        <v>68</v>
      </c>
      <c r="D21" s="2">
        <v>3</v>
      </c>
      <c r="E21" s="22">
        <f t="shared" si="0"/>
        <v>55764.216</v>
      </c>
      <c r="F21" s="23">
        <f t="shared" si="1"/>
        <v>55.764215999999998</v>
      </c>
      <c r="G21" s="23">
        <f t="shared" si="2"/>
        <v>2195.4415748031497</v>
      </c>
      <c r="H21" s="23">
        <f t="shared" si="3"/>
        <v>182.95346456692914</v>
      </c>
      <c r="J21" s="63">
        <f t="shared" si="4"/>
        <v>68</v>
      </c>
    </row>
    <row r="22" spans="1:10" ht="30" customHeight="1" x14ac:dyDescent="0.3">
      <c r="A22" s="2">
        <v>90</v>
      </c>
      <c r="B22" s="2">
        <v>1</v>
      </c>
      <c r="C22" s="2">
        <v>72</v>
      </c>
      <c r="D22" s="2">
        <v>3</v>
      </c>
      <c r="E22" s="22">
        <f t="shared" si="0"/>
        <v>62437.824000000001</v>
      </c>
      <c r="F22" s="23">
        <f t="shared" si="1"/>
        <v>62.437823999999999</v>
      </c>
      <c r="G22" s="23">
        <f t="shared" si="2"/>
        <v>2458.1820472440945</v>
      </c>
      <c r="H22" s="23">
        <f t="shared" si="3"/>
        <v>204.84850393700788</v>
      </c>
      <c r="J22" s="63">
        <f t="shared" si="4"/>
        <v>72</v>
      </c>
    </row>
    <row r="23" spans="1:10" ht="30" customHeight="1" x14ac:dyDescent="0.3">
      <c r="A23" s="2">
        <v>95</v>
      </c>
      <c r="B23" s="2">
        <v>1</v>
      </c>
      <c r="C23" s="2">
        <v>76</v>
      </c>
      <c r="D23" s="2">
        <v>3</v>
      </c>
      <c r="E23" s="22">
        <f t="shared" si="0"/>
        <v>69488.471999999994</v>
      </c>
      <c r="F23" s="23">
        <f t="shared" si="1"/>
        <v>69.488471999999987</v>
      </c>
      <c r="G23" s="23">
        <f t="shared" si="2"/>
        <v>2735.7666141732284</v>
      </c>
      <c r="H23" s="23">
        <f t="shared" si="3"/>
        <v>227.98055118110236</v>
      </c>
      <c r="J23" s="63">
        <f t="shared" si="4"/>
        <v>76</v>
      </c>
    </row>
    <row r="24" spans="1:10" ht="30" customHeight="1" x14ac:dyDescent="0.3">
      <c r="A24" s="2">
        <v>100</v>
      </c>
      <c r="B24" s="2">
        <v>1</v>
      </c>
      <c r="C24" s="2">
        <v>80</v>
      </c>
      <c r="D24" s="2">
        <v>3</v>
      </c>
      <c r="E24" s="22">
        <f t="shared" si="0"/>
        <v>76916.160000000003</v>
      </c>
      <c r="F24" s="23">
        <f t="shared" si="1"/>
        <v>76.916160000000005</v>
      </c>
      <c r="G24" s="23">
        <f t="shared" si="2"/>
        <v>3028.1952755905513</v>
      </c>
      <c r="H24" s="23">
        <f t="shared" si="3"/>
        <v>252.34960629921261</v>
      </c>
      <c r="J24" s="63">
        <f t="shared" si="4"/>
        <v>80</v>
      </c>
    </row>
  </sheetData>
  <pageMargins left="0.25" right="0.25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CFA96-61F1-374E-A0E6-1CCBB6CE89A7}">
  <dimension ref="A1:K25"/>
  <sheetViews>
    <sheetView zoomScaleNormal="100" workbookViewId="0"/>
  </sheetViews>
  <sheetFormatPr baseColWidth="10" defaultRowHeight="30" customHeight="1" x14ac:dyDescent="0.3"/>
  <cols>
    <col min="1" max="1" width="10.83203125" style="3"/>
    <col min="2" max="2" width="11.83203125" style="3" customWidth="1"/>
    <col min="3" max="9" width="10.83203125" style="3"/>
    <col min="10" max="10" width="16.6640625" style="3" customWidth="1"/>
    <col min="11" max="16384" width="10.83203125" style="3"/>
  </cols>
  <sheetData>
    <row r="1" spans="1:11" s="10" customFormat="1" ht="30" customHeight="1" x14ac:dyDescent="0.2">
      <c r="A1" s="9" t="s">
        <v>78</v>
      </c>
    </row>
    <row r="2" spans="1:11" customFormat="1" ht="30" customHeight="1" x14ac:dyDescent="0.2">
      <c r="A2" s="12"/>
      <c r="D2" s="65" t="s">
        <v>54</v>
      </c>
    </row>
    <row r="3" spans="1:11" s="15" customFormat="1" ht="60" customHeight="1" x14ac:dyDescent="0.2">
      <c r="A3" s="4" t="s">
        <v>50</v>
      </c>
      <c r="B3" s="4" t="s">
        <v>55</v>
      </c>
      <c r="C3" s="4" t="s">
        <v>52</v>
      </c>
      <c r="D3" s="4" t="s">
        <v>53</v>
      </c>
      <c r="E3" s="4" t="s">
        <v>0</v>
      </c>
      <c r="F3" s="4" t="s">
        <v>1</v>
      </c>
      <c r="G3" s="4" t="s">
        <v>2</v>
      </c>
      <c r="H3" s="4" t="s">
        <v>3</v>
      </c>
      <c r="J3" s="4" t="s">
        <v>56</v>
      </c>
      <c r="K3" s="4"/>
    </row>
    <row r="4" spans="1:11" s="6" customFormat="1" ht="30" customHeight="1" x14ac:dyDescent="0.3">
      <c r="A4" s="7">
        <v>5</v>
      </c>
      <c r="B4" s="7">
        <v>2</v>
      </c>
      <c r="C4" s="7">
        <v>2</v>
      </c>
      <c r="D4" s="7">
        <v>3</v>
      </c>
      <c r="E4" s="24">
        <f>3.142*(A4+(2*B4))*C4*D4</f>
        <v>169.66800000000001</v>
      </c>
      <c r="F4" s="25">
        <f>E4/1000</f>
        <v>0.16966800000000001</v>
      </c>
      <c r="G4" s="25">
        <f>E4/25.4</f>
        <v>6.6798425196850397</v>
      </c>
      <c r="H4" s="25">
        <f>G4/12</f>
        <v>0.55665354330708661</v>
      </c>
      <c r="J4" s="63">
        <f>0.8*A4/B4</f>
        <v>2</v>
      </c>
      <c r="K4" s="7"/>
    </row>
    <row r="5" spans="1:11" ht="30" customHeight="1" x14ac:dyDescent="0.3">
      <c r="A5" s="7">
        <v>6</v>
      </c>
      <c r="B5" s="7">
        <v>2</v>
      </c>
      <c r="C5" s="7">
        <v>2</v>
      </c>
      <c r="D5" s="7">
        <v>3</v>
      </c>
      <c r="E5" s="24">
        <f t="shared" ref="E5:E25" si="0">3.142*(A5+(2*B5))*C5*D5</f>
        <v>188.51999999999998</v>
      </c>
      <c r="F5" s="25">
        <f t="shared" ref="F5:F25" si="1">E5/1000</f>
        <v>0.18851999999999999</v>
      </c>
      <c r="G5" s="25">
        <f t="shared" ref="G5:G25" si="2">E5/25.4</f>
        <v>7.4220472440944878</v>
      </c>
      <c r="H5" s="25">
        <f t="shared" ref="H5:H25" si="3">G5/12</f>
        <v>0.61850393700787398</v>
      </c>
      <c r="J5" s="63">
        <f t="shared" ref="J5:J25" si="4">0.8*A5/B5</f>
        <v>2.4000000000000004</v>
      </c>
      <c r="K5" s="7"/>
    </row>
    <row r="6" spans="1:11" ht="30" customHeight="1" x14ac:dyDescent="0.3">
      <c r="A6" s="7">
        <v>10</v>
      </c>
      <c r="B6" s="7">
        <v>2</v>
      </c>
      <c r="C6" s="7">
        <v>4</v>
      </c>
      <c r="D6" s="7">
        <v>3</v>
      </c>
      <c r="E6" s="24">
        <f t="shared" si="0"/>
        <v>527.85599999999999</v>
      </c>
      <c r="F6" s="25">
        <f t="shared" si="1"/>
        <v>0.52785599999999999</v>
      </c>
      <c r="G6" s="25">
        <f t="shared" si="2"/>
        <v>20.781732283464567</v>
      </c>
      <c r="H6" s="25">
        <f t="shared" si="3"/>
        <v>1.7318110236220472</v>
      </c>
      <c r="J6" s="63">
        <f t="shared" si="4"/>
        <v>4</v>
      </c>
      <c r="K6" s="7"/>
    </row>
    <row r="7" spans="1:11" ht="30" customHeight="1" x14ac:dyDescent="0.3">
      <c r="A7" s="7">
        <v>15</v>
      </c>
      <c r="B7" s="7">
        <v>2</v>
      </c>
      <c r="C7" s="7">
        <v>6</v>
      </c>
      <c r="D7" s="7">
        <v>3</v>
      </c>
      <c r="E7" s="24">
        <f t="shared" si="0"/>
        <v>1074.5639999999999</v>
      </c>
      <c r="F7" s="25">
        <f t="shared" si="1"/>
        <v>1.0745639999999999</v>
      </c>
      <c r="G7" s="25">
        <f t="shared" si="2"/>
        <v>42.305669291338582</v>
      </c>
      <c r="H7" s="25">
        <f t="shared" si="3"/>
        <v>3.5254724409448817</v>
      </c>
      <c r="J7" s="63">
        <f t="shared" si="4"/>
        <v>6</v>
      </c>
      <c r="K7" s="8"/>
    </row>
    <row r="8" spans="1:11" ht="30" customHeight="1" x14ac:dyDescent="0.3">
      <c r="A8" s="7">
        <v>20</v>
      </c>
      <c r="B8" s="7">
        <v>2</v>
      </c>
      <c r="C8" s="7">
        <v>8</v>
      </c>
      <c r="D8" s="7">
        <v>3</v>
      </c>
      <c r="E8" s="24">
        <f t="shared" si="0"/>
        <v>1809.7919999999999</v>
      </c>
      <c r="F8" s="25">
        <f t="shared" si="1"/>
        <v>1.8097919999999998</v>
      </c>
      <c r="G8" s="25">
        <f t="shared" si="2"/>
        <v>71.251653543307086</v>
      </c>
      <c r="H8" s="25">
        <f t="shared" si="3"/>
        <v>5.9376377952755908</v>
      </c>
      <c r="J8" s="63">
        <f t="shared" si="4"/>
        <v>8</v>
      </c>
      <c r="K8" s="8"/>
    </row>
    <row r="9" spans="1:11" ht="30" customHeight="1" x14ac:dyDescent="0.3">
      <c r="A9" s="7">
        <v>25</v>
      </c>
      <c r="B9" s="7">
        <v>2</v>
      </c>
      <c r="C9" s="7">
        <v>10</v>
      </c>
      <c r="D9" s="7">
        <v>3</v>
      </c>
      <c r="E9" s="24">
        <f t="shared" si="0"/>
        <v>2733.54</v>
      </c>
      <c r="F9" s="25">
        <f t="shared" si="1"/>
        <v>2.7335400000000001</v>
      </c>
      <c r="G9" s="25">
        <f t="shared" si="2"/>
        <v>107.61968503937008</v>
      </c>
      <c r="H9" s="25">
        <f t="shared" si="3"/>
        <v>8.968307086614173</v>
      </c>
      <c r="J9" s="63">
        <f t="shared" si="4"/>
        <v>10</v>
      </c>
      <c r="K9" s="8"/>
    </row>
    <row r="10" spans="1:11" ht="30" customHeight="1" x14ac:dyDescent="0.3">
      <c r="A10" s="7">
        <v>30</v>
      </c>
      <c r="B10" s="7">
        <v>2</v>
      </c>
      <c r="C10" s="7">
        <v>12</v>
      </c>
      <c r="D10" s="7">
        <v>3</v>
      </c>
      <c r="E10" s="24">
        <f t="shared" si="0"/>
        <v>3845.8080000000004</v>
      </c>
      <c r="F10" s="25">
        <f t="shared" si="1"/>
        <v>3.8458080000000003</v>
      </c>
      <c r="G10" s="25">
        <f t="shared" si="2"/>
        <v>151.40976377952759</v>
      </c>
      <c r="H10" s="25">
        <f t="shared" si="3"/>
        <v>12.617480314960632</v>
      </c>
      <c r="J10" s="63">
        <f t="shared" si="4"/>
        <v>12</v>
      </c>
      <c r="K10" s="8"/>
    </row>
    <row r="11" spans="1:11" ht="30" customHeight="1" x14ac:dyDescent="0.3">
      <c r="A11" s="7">
        <v>35</v>
      </c>
      <c r="B11" s="7">
        <v>2</v>
      </c>
      <c r="C11" s="7">
        <v>14</v>
      </c>
      <c r="D11" s="7">
        <v>3</v>
      </c>
      <c r="E11" s="24">
        <f t="shared" si="0"/>
        <v>5146.5959999999995</v>
      </c>
      <c r="F11" s="25">
        <f t="shared" si="1"/>
        <v>5.1465959999999997</v>
      </c>
      <c r="G11" s="25">
        <f t="shared" si="2"/>
        <v>202.62188976377954</v>
      </c>
      <c r="H11" s="25">
        <f t="shared" si="3"/>
        <v>16.885157480314962</v>
      </c>
      <c r="J11" s="63">
        <f t="shared" si="4"/>
        <v>14</v>
      </c>
      <c r="K11" s="8"/>
    </row>
    <row r="12" spans="1:11" ht="30" customHeight="1" x14ac:dyDescent="0.3">
      <c r="A12" s="7">
        <v>40</v>
      </c>
      <c r="B12" s="7">
        <v>2</v>
      </c>
      <c r="C12" s="7">
        <v>16</v>
      </c>
      <c r="D12" s="7">
        <v>3</v>
      </c>
      <c r="E12" s="24">
        <f t="shared" si="0"/>
        <v>6635.9039999999995</v>
      </c>
      <c r="F12" s="25">
        <f t="shared" si="1"/>
        <v>6.6359039999999991</v>
      </c>
      <c r="G12" s="25">
        <f t="shared" si="2"/>
        <v>261.25606299212598</v>
      </c>
      <c r="H12" s="25">
        <f t="shared" si="3"/>
        <v>21.771338582677163</v>
      </c>
      <c r="J12" s="63">
        <f t="shared" si="4"/>
        <v>16</v>
      </c>
      <c r="K12" s="7"/>
    </row>
    <row r="13" spans="1:11" ht="30" customHeight="1" x14ac:dyDescent="0.3">
      <c r="A13" s="7">
        <v>43</v>
      </c>
      <c r="B13" s="7">
        <v>2</v>
      </c>
      <c r="C13" s="7">
        <v>17</v>
      </c>
      <c r="D13" s="7">
        <v>3</v>
      </c>
      <c r="E13" s="24">
        <f t="shared" si="0"/>
        <v>7531.3739999999998</v>
      </c>
      <c r="F13" s="25">
        <f t="shared" si="1"/>
        <v>7.5313739999999996</v>
      </c>
      <c r="G13" s="25">
        <f t="shared" si="2"/>
        <v>296.51078740157482</v>
      </c>
      <c r="H13" s="25">
        <f t="shared" si="3"/>
        <v>24.709232283464569</v>
      </c>
      <c r="J13" s="63">
        <f t="shared" si="4"/>
        <v>17.2</v>
      </c>
      <c r="K13" s="7"/>
    </row>
    <row r="14" spans="1:11" ht="30" customHeight="1" x14ac:dyDescent="0.3">
      <c r="A14" s="7">
        <v>45</v>
      </c>
      <c r="B14" s="7">
        <v>2</v>
      </c>
      <c r="C14" s="7">
        <v>18</v>
      </c>
      <c r="D14" s="7">
        <v>3</v>
      </c>
      <c r="E14" s="24">
        <f t="shared" si="0"/>
        <v>8313.732</v>
      </c>
      <c r="F14" s="25">
        <f t="shared" si="1"/>
        <v>8.3137319999999999</v>
      </c>
      <c r="G14" s="25">
        <f t="shared" si="2"/>
        <v>327.31228346456697</v>
      </c>
      <c r="H14" s="25">
        <f t="shared" si="3"/>
        <v>27.276023622047248</v>
      </c>
      <c r="J14" s="63">
        <f t="shared" si="4"/>
        <v>18</v>
      </c>
      <c r="K14" s="7"/>
    </row>
    <row r="15" spans="1:11" ht="30" customHeight="1" x14ac:dyDescent="0.3">
      <c r="A15" s="7">
        <v>50</v>
      </c>
      <c r="B15" s="7">
        <v>2</v>
      </c>
      <c r="C15" s="7">
        <v>20</v>
      </c>
      <c r="D15" s="7">
        <v>3</v>
      </c>
      <c r="E15" s="24">
        <f t="shared" si="0"/>
        <v>10180.08</v>
      </c>
      <c r="F15" s="25">
        <f t="shared" si="1"/>
        <v>10.18008</v>
      </c>
      <c r="G15" s="25">
        <f t="shared" si="2"/>
        <v>400.79055118110239</v>
      </c>
      <c r="H15" s="25">
        <f t="shared" si="3"/>
        <v>33.399212598425201</v>
      </c>
      <c r="J15" s="63">
        <f t="shared" si="4"/>
        <v>20</v>
      </c>
      <c r="K15" s="7"/>
    </row>
    <row r="16" spans="1:11" ht="30" customHeight="1" x14ac:dyDescent="0.3">
      <c r="A16" s="7">
        <v>55</v>
      </c>
      <c r="B16" s="7">
        <v>2</v>
      </c>
      <c r="C16" s="7">
        <v>22</v>
      </c>
      <c r="D16" s="7">
        <v>3</v>
      </c>
      <c r="E16" s="24">
        <f t="shared" si="0"/>
        <v>12234.948</v>
      </c>
      <c r="F16" s="25">
        <f t="shared" si="1"/>
        <v>12.234948000000001</v>
      </c>
      <c r="G16" s="25">
        <f t="shared" si="2"/>
        <v>481.69086614173233</v>
      </c>
      <c r="H16" s="25">
        <f t="shared" si="3"/>
        <v>40.140905511811027</v>
      </c>
      <c r="J16" s="63">
        <f t="shared" si="4"/>
        <v>22</v>
      </c>
      <c r="K16" s="7"/>
    </row>
    <row r="17" spans="1:11" ht="30" customHeight="1" x14ac:dyDescent="0.3">
      <c r="A17" s="7">
        <v>60</v>
      </c>
      <c r="B17" s="7">
        <v>2</v>
      </c>
      <c r="C17" s="7">
        <v>24</v>
      </c>
      <c r="D17" s="7">
        <v>3</v>
      </c>
      <c r="E17" s="24">
        <f t="shared" si="0"/>
        <v>14478.335999999999</v>
      </c>
      <c r="F17" s="25">
        <f t="shared" si="1"/>
        <v>14.478335999999999</v>
      </c>
      <c r="G17" s="25">
        <f t="shared" si="2"/>
        <v>570.01322834645669</v>
      </c>
      <c r="H17" s="25">
        <f t="shared" si="3"/>
        <v>47.501102362204726</v>
      </c>
      <c r="J17" s="63">
        <f t="shared" si="4"/>
        <v>24</v>
      </c>
      <c r="K17" s="7"/>
    </row>
    <row r="18" spans="1:11" ht="30" customHeight="1" x14ac:dyDescent="0.3">
      <c r="A18" s="7">
        <v>65</v>
      </c>
      <c r="B18" s="7">
        <v>2</v>
      </c>
      <c r="C18" s="7">
        <v>26</v>
      </c>
      <c r="D18" s="7">
        <v>3</v>
      </c>
      <c r="E18" s="24">
        <f t="shared" si="0"/>
        <v>16910.243999999999</v>
      </c>
      <c r="F18" s="25">
        <f t="shared" si="1"/>
        <v>16.910243999999999</v>
      </c>
      <c r="G18" s="25">
        <f t="shared" si="2"/>
        <v>665.75763779527563</v>
      </c>
      <c r="H18" s="25">
        <f t="shared" si="3"/>
        <v>55.479803149606305</v>
      </c>
      <c r="J18" s="63">
        <f t="shared" si="4"/>
        <v>26</v>
      </c>
      <c r="K18" s="7"/>
    </row>
    <row r="19" spans="1:11" ht="30" customHeight="1" x14ac:dyDescent="0.3">
      <c r="A19" s="7">
        <v>70</v>
      </c>
      <c r="B19" s="7">
        <v>2</v>
      </c>
      <c r="C19" s="7">
        <v>28</v>
      </c>
      <c r="D19" s="7">
        <v>3</v>
      </c>
      <c r="E19" s="24">
        <f t="shared" si="0"/>
        <v>19530.671999999999</v>
      </c>
      <c r="F19" s="25">
        <f t="shared" si="1"/>
        <v>19.530671999999999</v>
      </c>
      <c r="G19" s="25">
        <f t="shared" si="2"/>
        <v>768.92409448818898</v>
      </c>
      <c r="H19" s="25">
        <f t="shared" si="3"/>
        <v>64.077007874015749</v>
      </c>
      <c r="J19" s="63">
        <f t="shared" si="4"/>
        <v>28</v>
      </c>
      <c r="K19" s="7"/>
    </row>
    <row r="20" spans="1:11" ht="30" customHeight="1" x14ac:dyDescent="0.3">
      <c r="A20" s="7">
        <v>75</v>
      </c>
      <c r="B20" s="7">
        <v>2</v>
      </c>
      <c r="C20" s="7">
        <v>30</v>
      </c>
      <c r="D20" s="7">
        <v>3</v>
      </c>
      <c r="E20" s="24">
        <f t="shared" si="0"/>
        <v>22339.62</v>
      </c>
      <c r="F20" s="25">
        <f t="shared" si="1"/>
        <v>22.33962</v>
      </c>
      <c r="G20" s="25">
        <f t="shared" si="2"/>
        <v>879.51259842519687</v>
      </c>
      <c r="H20" s="25">
        <f t="shared" si="3"/>
        <v>73.292716535433073</v>
      </c>
      <c r="J20" s="63">
        <f t="shared" si="4"/>
        <v>30</v>
      </c>
      <c r="K20" s="7"/>
    </row>
    <row r="21" spans="1:11" ht="30" customHeight="1" x14ac:dyDescent="0.3">
      <c r="A21" s="7">
        <v>80</v>
      </c>
      <c r="B21" s="7">
        <v>2</v>
      </c>
      <c r="C21" s="7">
        <v>32</v>
      </c>
      <c r="D21" s="7">
        <v>3</v>
      </c>
      <c r="E21" s="24">
        <f t="shared" si="0"/>
        <v>25337.088</v>
      </c>
      <c r="F21" s="25">
        <f t="shared" si="1"/>
        <v>25.337088000000001</v>
      </c>
      <c r="G21" s="25">
        <f t="shared" si="2"/>
        <v>997.52314960629928</v>
      </c>
      <c r="H21" s="25">
        <f t="shared" si="3"/>
        <v>83.126929133858269</v>
      </c>
      <c r="J21" s="63">
        <f t="shared" si="4"/>
        <v>32</v>
      </c>
      <c r="K21" s="7"/>
    </row>
    <row r="22" spans="1:11" ht="30" customHeight="1" x14ac:dyDescent="0.3">
      <c r="A22" s="7">
        <v>85</v>
      </c>
      <c r="B22" s="7">
        <v>2</v>
      </c>
      <c r="C22" s="7">
        <v>34</v>
      </c>
      <c r="D22" s="7">
        <v>3</v>
      </c>
      <c r="E22" s="24">
        <f t="shared" si="0"/>
        <v>28523.075999999997</v>
      </c>
      <c r="F22" s="25">
        <f t="shared" si="1"/>
        <v>28.523075999999996</v>
      </c>
      <c r="G22" s="25">
        <f t="shared" si="2"/>
        <v>1122.9557480314961</v>
      </c>
      <c r="H22" s="25">
        <f t="shared" si="3"/>
        <v>93.579645669291338</v>
      </c>
      <c r="J22" s="63">
        <f t="shared" si="4"/>
        <v>34</v>
      </c>
      <c r="K22" s="7"/>
    </row>
    <row r="23" spans="1:11" ht="30" customHeight="1" x14ac:dyDescent="0.3">
      <c r="A23" s="7">
        <v>90</v>
      </c>
      <c r="B23" s="7">
        <v>2</v>
      </c>
      <c r="C23" s="7">
        <v>36</v>
      </c>
      <c r="D23" s="7">
        <v>3</v>
      </c>
      <c r="E23" s="24">
        <f t="shared" si="0"/>
        <v>31897.584000000003</v>
      </c>
      <c r="F23" s="25">
        <f t="shared" si="1"/>
        <v>31.897584000000002</v>
      </c>
      <c r="G23" s="25">
        <f t="shared" si="2"/>
        <v>1255.8103937007875</v>
      </c>
      <c r="H23" s="25">
        <f t="shared" si="3"/>
        <v>104.65086614173229</v>
      </c>
      <c r="J23" s="63">
        <f t="shared" si="4"/>
        <v>36</v>
      </c>
      <c r="K23" s="7"/>
    </row>
    <row r="24" spans="1:11" ht="30" customHeight="1" x14ac:dyDescent="0.3">
      <c r="A24" s="7">
        <v>95</v>
      </c>
      <c r="B24" s="7">
        <v>2</v>
      </c>
      <c r="C24" s="7">
        <v>38</v>
      </c>
      <c r="D24" s="7">
        <v>3</v>
      </c>
      <c r="E24" s="24">
        <f t="shared" si="0"/>
        <v>35460.612000000001</v>
      </c>
      <c r="F24" s="25">
        <f t="shared" si="1"/>
        <v>35.460611999999998</v>
      </c>
      <c r="G24" s="25">
        <f t="shared" si="2"/>
        <v>1396.0870866141734</v>
      </c>
      <c r="H24" s="25">
        <f t="shared" si="3"/>
        <v>116.34059055118111</v>
      </c>
      <c r="J24" s="63">
        <f t="shared" si="4"/>
        <v>38</v>
      </c>
      <c r="K24" s="7"/>
    </row>
    <row r="25" spans="1:11" ht="30" customHeight="1" x14ac:dyDescent="0.3">
      <c r="A25" s="7">
        <v>100</v>
      </c>
      <c r="B25" s="7">
        <v>2</v>
      </c>
      <c r="C25" s="7">
        <v>40</v>
      </c>
      <c r="D25" s="7">
        <v>3</v>
      </c>
      <c r="E25" s="24">
        <f t="shared" si="0"/>
        <v>39212.159999999996</v>
      </c>
      <c r="F25" s="25">
        <f t="shared" si="1"/>
        <v>39.212159999999997</v>
      </c>
      <c r="G25" s="25">
        <f t="shared" si="2"/>
        <v>1543.7858267716535</v>
      </c>
      <c r="H25" s="25">
        <f t="shared" si="3"/>
        <v>128.6488188976378</v>
      </c>
      <c r="J25" s="63">
        <f t="shared" si="4"/>
        <v>40</v>
      </c>
      <c r="K25" s="7"/>
    </row>
  </sheetData>
  <pageMargins left="0.25" right="0.25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AAE75-7BC3-3E42-B93B-D2078E4BDE4A}">
  <dimension ref="A1:O26"/>
  <sheetViews>
    <sheetView workbookViewId="0">
      <selection activeCell="I4" sqref="I4"/>
    </sheetView>
  </sheetViews>
  <sheetFormatPr baseColWidth="10" defaultRowHeight="16" x14ac:dyDescent="0.2"/>
  <cols>
    <col min="2" max="2" width="11.83203125" customWidth="1"/>
    <col min="11" max="11" width="16.1640625" customWidth="1"/>
  </cols>
  <sheetData>
    <row r="1" spans="1:15" ht="30" customHeight="1" x14ac:dyDescent="0.2">
      <c r="A1" s="12" t="s">
        <v>76</v>
      </c>
    </row>
    <row r="2" spans="1:15" ht="30" customHeight="1" x14ac:dyDescent="0.2">
      <c r="A2" s="12"/>
      <c r="D2" s="65" t="s">
        <v>54</v>
      </c>
    </row>
    <row r="3" spans="1:15" s="15" customFormat="1" ht="60" customHeight="1" x14ac:dyDescent="0.2">
      <c r="A3" s="4" t="s">
        <v>50</v>
      </c>
      <c r="B3" s="4" t="s">
        <v>55</v>
      </c>
      <c r="C3" s="4" t="s">
        <v>52</v>
      </c>
      <c r="D3" s="4" t="s">
        <v>53</v>
      </c>
      <c r="E3" s="4" t="s">
        <v>0</v>
      </c>
      <c r="F3" s="4" t="s">
        <v>1</v>
      </c>
      <c r="G3" s="4" t="s">
        <v>2</v>
      </c>
      <c r="H3" s="4" t="s">
        <v>3</v>
      </c>
      <c r="K3" s="4" t="s">
        <v>56</v>
      </c>
    </row>
    <row r="4" spans="1:15" ht="30" customHeight="1" x14ac:dyDescent="0.3">
      <c r="A4" s="2">
        <v>5</v>
      </c>
      <c r="B4" s="2">
        <v>3</v>
      </c>
      <c r="C4" s="2">
        <v>1</v>
      </c>
      <c r="D4" s="2">
        <v>3</v>
      </c>
      <c r="E4" s="23">
        <f>3.142*(A4+(2*B4))*C4*D4</f>
        <v>103.68599999999999</v>
      </c>
      <c r="F4" s="23">
        <f>E4/1000</f>
        <v>0.10368599999999999</v>
      </c>
      <c r="G4" s="23">
        <f>E4/25.4</f>
        <v>4.0821259842519684</v>
      </c>
      <c r="H4" s="23">
        <f>G4/12</f>
        <v>0.34017716535433068</v>
      </c>
      <c r="K4" s="64">
        <f>0.8*A4/B4</f>
        <v>1.3333333333333333</v>
      </c>
      <c r="L4" s="2"/>
      <c r="M4" s="2"/>
      <c r="N4" s="2"/>
      <c r="O4" s="2"/>
    </row>
    <row r="5" spans="1:15" ht="30" customHeight="1" x14ac:dyDescent="0.3">
      <c r="A5" s="2">
        <v>6</v>
      </c>
      <c r="B5" s="2">
        <v>3</v>
      </c>
      <c r="C5" s="2">
        <v>2</v>
      </c>
      <c r="D5" s="2">
        <v>3</v>
      </c>
      <c r="E5" s="23">
        <f t="shared" ref="E5:E25" si="0">3.142*(A5+(2*B5))*C5*D5</f>
        <v>226.22399999999999</v>
      </c>
      <c r="F5" s="23">
        <f t="shared" ref="F5:F25" si="1">E5/1000</f>
        <v>0.22622399999999998</v>
      </c>
      <c r="G5" s="23">
        <f t="shared" ref="G5:G25" si="2">E5/25.4</f>
        <v>8.9064566929133857</v>
      </c>
      <c r="H5" s="23">
        <f t="shared" ref="H5:H25" si="3">G5/12</f>
        <v>0.74220472440944885</v>
      </c>
      <c r="K5" s="64">
        <f t="shared" ref="K5:K25" si="4">0.8*A5/B5</f>
        <v>1.6000000000000003</v>
      </c>
      <c r="L5" s="2"/>
      <c r="M5" s="2"/>
      <c r="N5" s="2"/>
      <c r="O5" s="2"/>
    </row>
    <row r="6" spans="1:15" ht="30" customHeight="1" x14ac:dyDescent="0.3">
      <c r="A6" s="2">
        <v>10</v>
      </c>
      <c r="B6" s="2">
        <v>3</v>
      </c>
      <c r="C6" s="2">
        <v>3</v>
      </c>
      <c r="D6" s="2">
        <v>3</v>
      </c>
      <c r="E6" s="23">
        <f t="shared" si="0"/>
        <v>452.44799999999998</v>
      </c>
      <c r="F6" s="23">
        <f t="shared" si="1"/>
        <v>0.45244799999999996</v>
      </c>
      <c r="G6" s="23">
        <f t="shared" si="2"/>
        <v>17.812913385826771</v>
      </c>
      <c r="H6" s="23">
        <f t="shared" si="3"/>
        <v>1.4844094488188977</v>
      </c>
      <c r="K6" s="64">
        <f t="shared" si="4"/>
        <v>2.6666666666666665</v>
      </c>
      <c r="L6" s="2"/>
      <c r="M6" s="2"/>
      <c r="N6" s="2"/>
      <c r="O6" s="2"/>
    </row>
    <row r="7" spans="1:15" ht="30" customHeight="1" x14ac:dyDescent="0.3">
      <c r="A7" s="2">
        <v>15</v>
      </c>
      <c r="B7" s="2">
        <v>3</v>
      </c>
      <c r="C7" s="2">
        <v>4</v>
      </c>
      <c r="D7" s="2">
        <v>3</v>
      </c>
      <c r="E7" s="23">
        <f t="shared" si="0"/>
        <v>791.78399999999999</v>
      </c>
      <c r="F7" s="23">
        <f t="shared" si="1"/>
        <v>0.79178400000000004</v>
      </c>
      <c r="G7" s="23">
        <f t="shared" si="2"/>
        <v>31.172598425196853</v>
      </c>
      <c r="H7" s="23">
        <f t="shared" si="3"/>
        <v>2.5977165354330709</v>
      </c>
      <c r="K7" s="64">
        <f t="shared" si="4"/>
        <v>4</v>
      </c>
      <c r="L7" s="2"/>
      <c r="M7" s="2"/>
      <c r="N7" s="2"/>
      <c r="O7" s="2"/>
    </row>
    <row r="8" spans="1:15" ht="30" customHeight="1" x14ac:dyDescent="0.3">
      <c r="A8" s="2">
        <v>20</v>
      </c>
      <c r="B8" s="2">
        <v>3</v>
      </c>
      <c r="C8" s="2">
        <v>5</v>
      </c>
      <c r="D8" s="2">
        <v>3</v>
      </c>
      <c r="E8" s="23">
        <f t="shared" si="0"/>
        <v>1225.3799999999999</v>
      </c>
      <c r="F8" s="23">
        <f t="shared" si="1"/>
        <v>1.2253799999999999</v>
      </c>
      <c r="G8" s="23">
        <f t="shared" si="2"/>
        <v>48.243307086614173</v>
      </c>
      <c r="H8" s="23">
        <f t="shared" si="3"/>
        <v>4.0202755905511811</v>
      </c>
      <c r="K8" s="64">
        <f t="shared" si="4"/>
        <v>5.333333333333333</v>
      </c>
      <c r="L8" s="5"/>
      <c r="M8" s="2"/>
      <c r="N8" s="2"/>
      <c r="O8" s="2"/>
    </row>
    <row r="9" spans="1:15" ht="30" customHeight="1" x14ac:dyDescent="0.3">
      <c r="A9" s="2">
        <v>25</v>
      </c>
      <c r="B9" s="2">
        <v>3</v>
      </c>
      <c r="C9" s="2">
        <v>7</v>
      </c>
      <c r="D9" s="2">
        <v>3</v>
      </c>
      <c r="E9" s="23">
        <f t="shared" si="0"/>
        <v>2045.442</v>
      </c>
      <c r="F9" s="23">
        <f t="shared" si="1"/>
        <v>2.045442</v>
      </c>
      <c r="G9" s="23">
        <f t="shared" si="2"/>
        <v>80.529212598425204</v>
      </c>
      <c r="H9" s="23">
        <f t="shared" si="3"/>
        <v>6.7107677165354334</v>
      </c>
      <c r="K9" s="64">
        <f t="shared" si="4"/>
        <v>6.666666666666667</v>
      </c>
      <c r="L9" s="5"/>
      <c r="M9" s="2"/>
      <c r="N9" s="2"/>
      <c r="O9" s="2"/>
    </row>
    <row r="10" spans="1:15" ht="30" customHeight="1" x14ac:dyDescent="0.3">
      <c r="A10" s="2">
        <v>30</v>
      </c>
      <c r="B10" s="2">
        <v>3</v>
      </c>
      <c r="C10" s="2">
        <v>8</v>
      </c>
      <c r="D10" s="2">
        <v>3</v>
      </c>
      <c r="E10" s="23">
        <f t="shared" si="0"/>
        <v>2714.6880000000001</v>
      </c>
      <c r="F10" s="23">
        <f t="shared" si="1"/>
        <v>2.7146880000000002</v>
      </c>
      <c r="G10" s="23">
        <f t="shared" si="2"/>
        <v>106.87748031496064</v>
      </c>
      <c r="H10" s="23">
        <f t="shared" si="3"/>
        <v>8.9064566929133857</v>
      </c>
      <c r="K10" s="64">
        <f t="shared" si="4"/>
        <v>8</v>
      </c>
      <c r="L10" s="5"/>
      <c r="M10" s="2"/>
      <c r="N10" s="2"/>
      <c r="O10" s="2"/>
    </row>
    <row r="11" spans="1:15" ht="30" customHeight="1" x14ac:dyDescent="0.3">
      <c r="A11" s="2">
        <v>35</v>
      </c>
      <c r="B11" s="2">
        <v>3</v>
      </c>
      <c r="C11" s="2">
        <v>9</v>
      </c>
      <c r="D11" s="2">
        <v>3</v>
      </c>
      <c r="E11" s="23">
        <f t="shared" si="0"/>
        <v>3478.1940000000004</v>
      </c>
      <c r="F11" s="23">
        <f t="shared" si="1"/>
        <v>3.4781940000000002</v>
      </c>
      <c r="G11" s="23">
        <f t="shared" si="2"/>
        <v>136.93677165354333</v>
      </c>
      <c r="H11" s="23">
        <f t="shared" si="3"/>
        <v>11.411397637795277</v>
      </c>
      <c r="K11" s="64">
        <f t="shared" si="4"/>
        <v>9.3333333333333339</v>
      </c>
      <c r="L11" s="5"/>
      <c r="M11" s="2"/>
      <c r="N11" s="2"/>
      <c r="O11" s="2"/>
    </row>
    <row r="12" spans="1:15" ht="30" customHeight="1" x14ac:dyDescent="0.3">
      <c r="A12" s="2">
        <v>40</v>
      </c>
      <c r="B12" s="2">
        <v>3</v>
      </c>
      <c r="C12" s="2">
        <v>11</v>
      </c>
      <c r="D12" s="2">
        <v>3</v>
      </c>
      <c r="E12" s="23">
        <f t="shared" si="0"/>
        <v>4769.5559999999996</v>
      </c>
      <c r="F12" s="23">
        <f t="shared" si="1"/>
        <v>4.7695559999999997</v>
      </c>
      <c r="G12" s="23">
        <f t="shared" si="2"/>
        <v>187.77779527559053</v>
      </c>
      <c r="H12" s="23">
        <f t="shared" si="3"/>
        <v>15.648149606299212</v>
      </c>
      <c r="K12" s="64">
        <f t="shared" si="4"/>
        <v>10.666666666666666</v>
      </c>
      <c r="L12" s="2"/>
      <c r="M12" s="2"/>
      <c r="N12" s="2"/>
      <c r="O12" s="2"/>
    </row>
    <row r="13" spans="1:15" ht="30" customHeight="1" x14ac:dyDescent="0.3">
      <c r="A13" s="2">
        <v>43</v>
      </c>
      <c r="B13" s="2">
        <v>3</v>
      </c>
      <c r="C13" s="2">
        <v>11</v>
      </c>
      <c r="D13" s="2">
        <v>3</v>
      </c>
      <c r="E13" s="23">
        <f t="shared" si="0"/>
        <v>5080.6139999999996</v>
      </c>
      <c r="F13" s="23">
        <f t="shared" si="1"/>
        <v>5.0806139999999997</v>
      </c>
      <c r="G13" s="23">
        <f t="shared" si="2"/>
        <v>200.02417322834646</v>
      </c>
      <c r="H13" s="23">
        <f t="shared" si="3"/>
        <v>16.668681102362203</v>
      </c>
      <c r="K13" s="64">
        <f t="shared" si="4"/>
        <v>11.466666666666667</v>
      </c>
      <c r="L13" s="2"/>
      <c r="M13" s="2"/>
      <c r="N13" s="2"/>
      <c r="O13" s="2"/>
    </row>
    <row r="14" spans="1:15" ht="30" customHeight="1" x14ac:dyDescent="0.3">
      <c r="A14" s="2">
        <v>45</v>
      </c>
      <c r="B14" s="2">
        <v>3</v>
      </c>
      <c r="C14" s="2">
        <v>12</v>
      </c>
      <c r="D14" s="2">
        <v>3</v>
      </c>
      <c r="E14" s="23">
        <f t="shared" si="0"/>
        <v>5768.7119999999995</v>
      </c>
      <c r="F14" s="23">
        <f t="shared" si="1"/>
        <v>5.7687119999999998</v>
      </c>
      <c r="G14" s="23">
        <f t="shared" si="2"/>
        <v>227.11464566929132</v>
      </c>
      <c r="H14" s="23">
        <f t="shared" si="3"/>
        <v>18.926220472440942</v>
      </c>
      <c r="K14" s="64">
        <f t="shared" si="4"/>
        <v>12</v>
      </c>
      <c r="L14" s="2"/>
      <c r="M14" s="2"/>
      <c r="N14" s="2"/>
      <c r="O14" s="2"/>
    </row>
    <row r="15" spans="1:15" ht="30" customHeight="1" x14ac:dyDescent="0.3">
      <c r="A15" s="2">
        <v>50</v>
      </c>
      <c r="B15" s="2">
        <v>3</v>
      </c>
      <c r="C15" s="2">
        <v>13</v>
      </c>
      <c r="D15" s="2">
        <v>3</v>
      </c>
      <c r="E15" s="23">
        <f t="shared" si="0"/>
        <v>6862.1280000000006</v>
      </c>
      <c r="F15" s="23">
        <f t="shared" si="1"/>
        <v>6.8621280000000002</v>
      </c>
      <c r="G15" s="23">
        <f t="shared" si="2"/>
        <v>270.1625196850394</v>
      </c>
      <c r="H15" s="23">
        <f t="shared" si="3"/>
        <v>22.513543307086618</v>
      </c>
      <c r="K15" s="64">
        <f t="shared" si="4"/>
        <v>13.333333333333334</v>
      </c>
      <c r="L15" s="2"/>
      <c r="M15" s="2"/>
      <c r="N15" s="2"/>
      <c r="O15" s="2"/>
    </row>
    <row r="16" spans="1:15" ht="30" customHeight="1" x14ac:dyDescent="0.3">
      <c r="A16" s="2">
        <v>55</v>
      </c>
      <c r="B16" s="2">
        <v>3</v>
      </c>
      <c r="C16" s="2">
        <v>15</v>
      </c>
      <c r="D16" s="2">
        <v>3</v>
      </c>
      <c r="E16" s="23">
        <f t="shared" si="0"/>
        <v>8624.7900000000009</v>
      </c>
      <c r="F16" s="23">
        <f t="shared" si="1"/>
        <v>8.6247900000000008</v>
      </c>
      <c r="G16" s="23">
        <f t="shared" si="2"/>
        <v>339.55866141732287</v>
      </c>
      <c r="H16" s="23">
        <f t="shared" si="3"/>
        <v>28.296555118110238</v>
      </c>
      <c r="K16" s="64">
        <f t="shared" si="4"/>
        <v>14.666666666666666</v>
      </c>
      <c r="L16" s="2"/>
      <c r="M16" s="2"/>
      <c r="N16" s="2"/>
      <c r="O16" s="2"/>
    </row>
    <row r="17" spans="1:15" ht="30" customHeight="1" x14ac:dyDescent="0.3">
      <c r="A17" s="2">
        <v>60</v>
      </c>
      <c r="B17" s="2">
        <v>3</v>
      </c>
      <c r="C17" s="2">
        <v>16</v>
      </c>
      <c r="D17" s="2">
        <v>3</v>
      </c>
      <c r="E17" s="23">
        <f t="shared" si="0"/>
        <v>9953.8559999999998</v>
      </c>
      <c r="F17" s="23">
        <f t="shared" si="1"/>
        <v>9.953856</v>
      </c>
      <c r="G17" s="23">
        <f t="shared" si="2"/>
        <v>391.88409448818896</v>
      </c>
      <c r="H17" s="23">
        <f t="shared" si="3"/>
        <v>32.657007874015747</v>
      </c>
      <c r="K17" s="64">
        <f t="shared" si="4"/>
        <v>16</v>
      </c>
      <c r="L17" s="2"/>
      <c r="M17" s="2"/>
      <c r="N17" s="2"/>
      <c r="O17" s="2"/>
    </row>
    <row r="18" spans="1:15" ht="30" customHeight="1" x14ac:dyDescent="0.3">
      <c r="A18" s="2">
        <v>65</v>
      </c>
      <c r="B18" s="2">
        <v>3</v>
      </c>
      <c r="C18" s="2">
        <v>17</v>
      </c>
      <c r="D18" s="2">
        <v>3</v>
      </c>
      <c r="E18" s="23">
        <f t="shared" si="0"/>
        <v>11377.181999999999</v>
      </c>
      <c r="F18" s="23">
        <f t="shared" si="1"/>
        <v>11.377181999999999</v>
      </c>
      <c r="G18" s="23">
        <f t="shared" si="2"/>
        <v>447.92055118110233</v>
      </c>
      <c r="H18" s="23">
        <f t="shared" si="3"/>
        <v>37.326712598425196</v>
      </c>
      <c r="K18" s="64">
        <f t="shared" si="4"/>
        <v>17.333333333333332</v>
      </c>
      <c r="L18" s="2"/>
      <c r="M18" s="2"/>
      <c r="N18" s="2"/>
      <c r="O18" s="2"/>
    </row>
    <row r="19" spans="1:15" ht="30" customHeight="1" x14ac:dyDescent="0.3">
      <c r="A19" s="2">
        <v>70</v>
      </c>
      <c r="B19" s="2">
        <v>3</v>
      </c>
      <c r="C19" s="2">
        <v>19</v>
      </c>
      <c r="D19" s="2">
        <v>3</v>
      </c>
      <c r="E19" s="23">
        <f t="shared" si="0"/>
        <v>13611.144</v>
      </c>
      <c r="F19" s="23">
        <f t="shared" si="1"/>
        <v>13.611143999999999</v>
      </c>
      <c r="G19" s="23">
        <f t="shared" si="2"/>
        <v>535.87181102362206</v>
      </c>
      <c r="H19" s="23">
        <f t="shared" si="3"/>
        <v>44.655984251968505</v>
      </c>
      <c r="K19" s="64">
        <f t="shared" si="4"/>
        <v>18.666666666666668</v>
      </c>
      <c r="L19" s="2"/>
      <c r="M19" s="2"/>
      <c r="N19" s="2"/>
      <c r="O19" s="2"/>
    </row>
    <row r="20" spans="1:15" ht="30" customHeight="1" x14ac:dyDescent="0.3">
      <c r="A20" s="2">
        <v>75</v>
      </c>
      <c r="B20" s="2">
        <v>3</v>
      </c>
      <c r="C20" s="2">
        <v>20</v>
      </c>
      <c r="D20" s="2">
        <v>3</v>
      </c>
      <c r="E20" s="23">
        <f t="shared" si="0"/>
        <v>15270.119999999999</v>
      </c>
      <c r="F20" s="23">
        <f t="shared" si="1"/>
        <v>15.270119999999999</v>
      </c>
      <c r="G20" s="23">
        <f t="shared" si="2"/>
        <v>601.18582677165352</v>
      </c>
      <c r="H20" s="23">
        <f t="shared" si="3"/>
        <v>50.098818897637791</v>
      </c>
      <c r="K20" s="64">
        <f t="shared" si="4"/>
        <v>20</v>
      </c>
      <c r="L20" s="2"/>
      <c r="M20" s="2"/>
      <c r="N20" s="2"/>
      <c r="O20" s="2"/>
    </row>
    <row r="21" spans="1:15" ht="30" customHeight="1" x14ac:dyDescent="0.3">
      <c r="A21" s="2">
        <v>80</v>
      </c>
      <c r="B21" s="2">
        <v>3</v>
      </c>
      <c r="C21" s="2">
        <v>21</v>
      </c>
      <c r="D21" s="2">
        <v>3</v>
      </c>
      <c r="E21" s="23">
        <f t="shared" si="0"/>
        <v>17023.356</v>
      </c>
      <c r="F21" s="23">
        <f t="shared" si="1"/>
        <v>17.023356</v>
      </c>
      <c r="G21" s="23">
        <f t="shared" si="2"/>
        <v>670.21086614173237</v>
      </c>
      <c r="H21" s="23">
        <f t="shared" si="3"/>
        <v>55.850905511811028</v>
      </c>
      <c r="K21" s="64">
        <f t="shared" si="4"/>
        <v>21.333333333333332</v>
      </c>
      <c r="L21" s="2"/>
      <c r="M21" s="2"/>
      <c r="N21" s="2"/>
      <c r="O21" s="2"/>
    </row>
    <row r="22" spans="1:15" ht="30" customHeight="1" x14ac:dyDescent="0.3">
      <c r="A22" s="2">
        <v>85</v>
      </c>
      <c r="B22" s="2">
        <v>3</v>
      </c>
      <c r="C22" s="2">
        <v>23</v>
      </c>
      <c r="D22" s="2">
        <v>3</v>
      </c>
      <c r="E22" s="23">
        <f t="shared" si="0"/>
        <v>19728.617999999999</v>
      </c>
      <c r="F22" s="23">
        <f t="shared" si="1"/>
        <v>19.728617999999997</v>
      </c>
      <c r="G22" s="23">
        <f t="shared" si="2"/>
        <v>776.71724409448814</v>
      </c>
      <c r="H22" s="23">
        <f t="shared" si="3"/>
        <v>64.726437007874011</v>
      </c>
      <c r="K22" s="64">
        <f t="shared" si="4"/>
        <v>22.666666666666668</v>
      </c>
      <c r="L22" s="2"/>
      <c r="M22" s="2"/>
      <c r="N22" s="2"/>
      <c r="O22" s="2"/>
    </row>
    <row r="23" spans="1:15" ht="30" customHeight="1" x14ac:dyDescent="0.3">
      <c r="A23" s="2">
        <v>90</v>
      </c>
      <c r="B23" s="2">
        <v>3</v>
      </c>
      <c r="C23" s="2">
        <v>24</v>
      </c>
      <c r="D23" s="2">
        <v>3</v>
      </c>
      <c r="E23" s="23">
        <f t="shared" si="0"/>
        <v>21717.504000000001</v>
      </c>
      <c r="F23" s="23">
        <f t="shared" si="1"/>
        <v>21.717504000000002</v>
      </c>
      <c r="G23" s="23">
        <f t="shared" si="2"/>
        <v>855.01984251968508</v>
      </c>
      <c r="H23" s="23">
        <f t="shared" si="3"/>
        <v>71.251653543307086</v>
      </c>
      <c r="K23" s="64">
        <f t="shared" si="4"/>
        <v>24</v>
      </c>
      <c r="L23" s="2"/>
      <c r="M23" s="2"/>
      <c r="N23" s="2"/>
      <c r="O23" s="2"/>
    </row>
    <row r="24" spans="1:15" ht="30" customHeight="1" x14ac:dyDescent="0.3">
      <c r="A24" s="2">
        <v>95</v>
      </c>
      <c r="B24" s="2">
        <v>3</v>
      </c>
      <c r="C24" s="2">
        <v>25</v>
      </c>
      <c r="D24" s="2">
        <v>3</v>
      </c>
      <c r="E24" s="23">
        <f t="shared" si="0"/>
        <v>23800.649999999998</v>
      </c>
      <c r="F24" s="23">
        <f t="shared" si="1"/>
        <v>23.800649999999997</v>
      </c>
      <c r="G24" s="23">
        <f t="shared" si="2"/>
        <v>937.03346456692907</v>
      </c>
      <c r="H24" s="23">
        <f t="shared" si="3"/>
        <v>78.086122047244089</v>
      </c>
      <c r="K24" s="64">
        <f t="shared" si="4"/>
        <v>25.333333333333332</v>
      </c>
      <c r="L24" s="2"/>
      <c r="M24" s="2"/>
      <c r="N24" s="2"/>
      <c r="O24" s="2"/>
    </row>
    <row r="25" spans="1:15" ht="30" customHeight="1" x14ac:dyDescent="0.3">
      <c r="A25" s="2">
        <v>100</v>
      </c>
      <c r="B25" s="2">
        <v>3</v>
      </c>
      <c r="C25" s="2">
        <v>27</v>
      </c>
      <c r="D25" s="2">
        <v>3</v>
      </c>
      <c r="E25" s="23">
        <f t="shared" si="0"/>
        <v>26977.211999999996</v>
      </c>
      <c r="F25" s="23">
        <f t="shared" si="1"/>
        <v>26.977211999999994</v>
      </c>
      <c r="G25" s="23">
        <f t="shared" si="2"/>
        <v>1062.0949606299212</v>
      </c>
      <c r="H25" s="23">
        <f t="shared" si="3"/>
        <v>88.507913385826768</v>
      </c>
      <c r="K25" s="64">
        <f t="shared" si="4"/>
        <v>26.666666666666668</v>
      </c>
      <c r="L25" s="2"/>
      <c r="M25" s="2"/>
      <c r="N25" s="2"/>
      <c r="O25" s="2"/>
    </row>
    <row r="26" spans="1:15" ht="30" customHeight="1" x14ac:dyDescent="0.2"/>
  </sheetData>
  <pageMargins left="0.25" right="0.25" top="0.75" bottom="0.75" header="0.3" footer="0.3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AB0FC-A536-DD48-8CBF-E35BF832ADF7}">
  <dimension ref="A1:L26"/>
  <sheetViews>
    <sheetView workbookViewId="0">
      <selection activeCell="N10" sqref="N10"/>
    </sheetView>
  </sheetViews>
  <sheetFormatPr baseColWidth="10" defaultRowHeight="16" x14ac:dyDescent="0.2"/>
  <cols>
    <col min="2" max="2" width="11.83203125" customWidth="1"/>
    <col min="5" max="5" width="12.5" bestFit="1" customWidth="1"/>
    <col min="6" max="8" width="11.1640625" bestFit="1" customWidth="1"/>
    <col min="11" max="11" width="15.5" customWidth="1"/>
  </cols>
  <sheetData>
    <row r="1" spans="1:12" ht="30" customHeight="1" x14ac:dyDescent="0.2">
      <c r="A1" s="12" t="s">
        <v>77</v>
      </c>
    </row>
    <row r="2" spans="1:12" ht="30" customHeight="1" x14ac:dyDescent="0.2">
      <c r="A2" s="12"/>
      <c r="D2" s="65" t="s">
        <v>54</v>
      </c>
    </row>
    <row r="3" spans="1:12" s="15" customFormat="1" ht="60" customHeight="1" x14ac:dyDescent="0.2">
      <c r="A3" s="4" t="s">
        <v>50</v>
      </c>
      <c r="B3" s="4" t="s">
        <v>55</v>
      </c>
      <c r="C3" s="4" t="s">
        <v>52</v>
      </c>
      <c r="D3" s="4" t="s">
        <v>53</v>
      </c>
      <c r="E3" s="4" t="s">
        <v>0</v>
      </c>
      <c r="F3" s="4" t="s">
        <v>1</v>
      </c>
      <c r="G3" s="4" t="s">
        <v>2</v>
      </c>
      <c r="H3" s="4" t="s">
        <v>3</v>
      </c>
      <c r="K3" s="4" t="s">
        <v>56</v>
      </c>
    </row>
    <row r="4" spans="1:12" ht="30" customHeight="1" x14ac:dyDescent="0.3">
      <c r="A4" s="1">
        <v>5</v>
      </c>
      <c r="B4" s="1">
        <v>4</v>
      </c>
      <c r="C4" s="1">
        <v>1</v>
      </c>
      <c r="D4" s="1">
        <v>3</v>
      </c>
      <c r="E4" s="21">
        <f>3.142*(A4+(2*B4))*C4*D4</f>
        <v>122.53799999999998</v>
      </c>
      <c r="F4" s="21">
        <f>E4/1000</f>
        <v>0.12253799999999998</v>
      </c>
      <c r="G4" s="18">
        <f>E4/25.4</f>
        <v>4.8243307086614173</v>
      </c>
      <c r="H4" s="18">
        <f>G4/12</f>
        <v>0.40202755905511811</v>
      </c>
      <c r="K4" s="64">
        <f>0.8*A4/B4</f>
        <v>1</v>
      </c>
      <c r="L4" s="1"/>
    </row>
    <row r="5" spans="1:12" ht="30" customHeight="1" x14ac:dyDescent="0.3">
      <c r="A5" s="1">
        <v>6</v>
      </c>
      <c r="B5" s="1">
        <v>4</v>
      </c>
      <c r="C5" s="1">
        <v>1</v>
      </c>
      <c r="D5" s="1">
        <v>3</v>
      </c>
      <c r="E5" s="21">
        <f t="shared" ref="E5:E25" si="0">3.142*((A5+(2*B5))*C5*D5)</f>
        <v>131.964</v>
      </c>
      <c r="F5" s="21">
        <f t="shared" ref="F5:F25" si="1">E5/1000</f>
        <v>0.131964</v>
      </c>
      <c r="G5" s="18">
        <f t="shared" ref="G5:G25" si="2">E5/25.4</f>
        <v>5.1954330708661418</v>
      </c>
      <c r="H5" s="18">
        <f t="shared" ref="H5:H25" si="3">G5/12</f>
        <v>0.4329527559055118</v>
      </c>
      <c r="K5" s="64">
        <f t="shared" ref="K5:K25" si="4">0.8*A5/B5</f>
        <v>1.2000000000000002</v>
      </c>
      <c r="L5" s="1"/>
    </row>
    <row r="6" spans="1:12" ht="30" customHeight="1" x14ac:dyDescent="0.3">
      <c r="A6" s="1">
        <v>10</v>
      </c>
      <c r="B6" s="1">
        <v>4</v>
      </c>
      <c r="C6" s="1">
        <v>2</v>
      </c>
      <c r="D6" s="1">
        <v>3</v>
      </c>
      <c r="E6" s="21">
        <f>3.142*((A6+(2*B6))*C6*D6)</f>
        <v>339.33600000000001</v>
      </c>
      <c r="F6" s="21">
        <f t="shared" si="1"/>
        <v>0.33933600000000003</v>
      </c>
      <c r="G6" s="18">
        <f t="shared" si="2"/>
        <v>13.359685039370079</v>
      </c>
      <c r="H6" s="18">
        <f t="shared" si="3"/>
        <v>1.1133070866141732</v>
      </c>
      <c r="K6" s="64">
        <f t="shared" si="4"/>
        <v>2</v>
      </c>
      <c r="L6" s="1"/>
    </row>
    <row r="7" spans="1:12" ht="30" customHeight="1" x14ac:dyDescent="0.3">
      <c r="A7" s="1">
        <v>15</v>
      </c>
      <c r="B7" s="1">
        <v>4</v>
      </c>
      <c r="C7" s="1">
        <v>3</v>
      </c>
      <c r="D7" s="1">
        <v>3</v>
      </c>
      <c r="E7" s="21">
        <f t="shared" si="0"/>
        <v>650.39400000000001</v>
      </c>
      <c r="F7" s="21">
        <f t="shared" si="1"/>
        <v>0.65039400000000003</v>
      </c>
      <c r="G7" s="18">
        <f t="shared" si="2"/>
        <v>25.606062992125985</v>
      </c>
      <c r="H7" s="18">
        <f t="shared" si="3"/>
        <v>2.1338385826771655</v>
      </c>
      <c r="K7" s="64">
        <f t="shared" si="4"/>
        <v>3</v>
      </c>
      <c r="L7" s="1"/>
    </row>
    <row r="8" spans="1:12" ht="30" customHeight="1" x14ac:dyDescent="0.3">
      <c r="A8" s="1">
        <v>20</v>
      </c>
      <c r="B8" s="1">
        <v>4</v>
      </c>
      <c r="C8" s="1">
        <v>4</v>
      </c>
      <c r="D8" s="1">
        <v>3</v>
      </c>
      <c r="E8" s="21">
        <f t="shared" si="0"/>
        <v>1055.712</v>
      </c>
      <c r="F8" s="21">
        <f t="shared" si="1"/>
        <v>1.055712</v>
      </c>
      <c r="G8" s="18">
        <f t="shared" si="2"/>
        <v>41.563464566929134</v>
      </c>
      <c r="H8" s="18">
        <f t="shared" si="3"/>
        <v>3.4636220472440944</v>
      </c>
      <c r="K8" s="64">
        <f t="shared" si="4"/>
        <v>4</v>
      </c>
      <c r="L8" s="1"/>
    </row>
    <row r="9" spans="1:12" ht="30" customHeight="1" x14ac:dyDescent="0.3">
      <c r="A9" s="1">
        <v>25</v>
      </c>
      <c r="B9" s="1">
        <v>4</v>
      </c>
      <c r="C9" s="1">
        <v>5</v>
      </c>
      <c r="D9" s="1">
        <v>3</v>
      </c>
      <c r="E9" s="21">
        <f>3.142*((A9+(2*B9))*C9*D9)</f>
        <v>1555.29</v>
      </c>
      <c r="F9" s="21">
        <f t="shared" si="1"/>
        <v>1.5552900000000001</v>
      </c>
      <c r="G9" s="18">
        <f t="shared" si="2"/>
        <v>61.231889763779527</v>
      </c>
      <c r="H9" s="18">
        <f t="shared" si="3"/>
        <v>5.1026574803149609</v>
      </c>
      <c r="K9" s="64">
        <f t="shared" si="4"/>
        <v>5</v>
      </c>
      <c r="L9" s="1"/>
    </row>
    <row r="10" spans="1:12" ht="30" customHeight="1" x14ac:dyDescent="0.3">
      <c r="A10" s="1">
        <v>30</v>
      </c>
      <c r="B10" s="1">
        <v>4</v>
      </c>
      <c r="C10" s="1">
        <v>6</v>
      </c>
      <c r="D10" s="1">
        <v>3</v>
      </c>
      <c r="E10" s="21">
        <f t="shared" si="0"/>
        <v>2149.1280000000002</v>
      </c>
      <c r="F10" s="21">
        <f t="shared" si="1"/>
        <v>2.1491280000000001</v>
      </c>
      <c r="G10" s="18">
        <f t="shared" si="2"/>
        <v>84.611338582677178</v>
      </c>
      <c r="H10" s="18">
        <f t="shared" si="3"/>
        <v>7.0509448818897651</v>
      </c>
      <c r="K10" s="64">
        <f t="shared" si="4"/>
        <v>6</v>
      </c>
      <c r="L10" s="1"/>
    </row>
    <row r="11" spans="1:12" ht="30" customHeight="1" x14ac:dyDescent="0.3">
      <c r="A11" s="1">
        <v>35</v>
      </c>
      <c r="B11" s="1">
        <v>4</v>
      </c>
      <c r="C11" s="1">
        <v>7</v>
      </c>
      <c r="D11" s="1">
        <v>3</v>
      </c>
      <c r="E11" s="21">
        <f t="shared" si="0"/>
        <v>2837.2260000000001</v>
      </c>
      <c r="F11" s="21">
        <f t="shared" si="1"/>
        <v>2.8372260000000002</v>
      </c>
      <c r="G11" s="18">
        <f t="shared" si="2"/>
        <v>111.70181102362206</v>
      </c>
      <c r="H11" s="18">
        <f t="shared" si="3"/>
        <v>9.3084842519685047</v>
      </c>
      <c r="K11" s="64">
        <f t="shared" si="4"/>
        <v>7</v>
      </c>
      <c r="L11" s="1"/>
    </row>
    <row r="12" spans="1:12" ht="30" customHeight="1" x14ac:dyDescent="0.3">
      <c r="A12" s="1">
        <v>40</v>
      </c>
      <c r="B12" s="1">
        <v>4</v>
      </c>
      <c r="C12" s="1">
        <v>8</v>
      </c>
      <c r="D12" s="1">
        <v>3</v>
      </c>
      <c r="E12" s="21">
        <f t="shared" si="0"/>
        <v>3619.5839999999998</v>
      </c>
      <c r="F12" s="21">
        <f t="shared" si="1"/>
        <v>3.6195839999999997</v>
      </c>
      <c r="G12" s="18">
        <f t="shared" si="2"/>
        <v>142.50330708661417</v>
      </c>
      <c r="H12" s="18">
        <f t="shared" si="3"/>
        <v>11.875275590551182</v>
      </c>
      <c r="K12" s="64">
        <f t="shared" si="4"/>
        <v>8</v>
      </c>
      <c r="L12" s="1"/>
    </row>
    <row r="13" spans="1:12" ht="30" customHeight="1" x14ac:dyDescent="0.3">
      <c r="A13" s="1">
        <v>43</v>
      </c>
      <c r="B13" s="1">
        <v>4</v>
      </c>
      <c r="C13" s="1">
        <v>9</v>
      </c>
      <c r="D13" s="1">
        <v>3</v>
      </c>
      <c r="E13" s="21">
        <f t="shared" si="0"/>
        <v>4326.5339999999997</v>
      </c>
      <c r="F13" s="21">
        <f t="shared" si="1"/>
        <v>4.3265339999999997</v>
      </c>
      <c r="G13" s="18">
        <f t="shared" si="2"/>
        <v>170.33598425196851</v>
      </c>
      <c r="H13" s="18">
        <f t="shared" si="3"/>
        <v>14.194665354330709</v>
      </c>
      <c r="K13" s="64">
        <f t="shared" si="4"/>
        <v>8.6</v>
      </c>
      <c r="L13" s="1"/>
    </row>
    <row r="14" spans="1:12" ht="30" customHeight="1" x14ac:dyDescent="0.3">
      <c r="A14" s="1">
        <v>45</v>
      </c>
      <c r="B14" s="1">
        <v>4</v>
      </c>
      <c r="C14" s="1">
        <v>9</v>
      </c>
      <c r="D14" s="1">
        <v>3</v>
      </c>
      <c r="E14" s="21">
        <f t="shared" si="0"/>
        <v>4496.2020000000002</v>
      </c>
      <c r="F14" s="21">
        <f t="shared" si="1"/>
        <v>4.4962020000000003</v>
      </c>
      <c r="G14" s="18">
        <f t="shared" si="2"/>
        <v>177.01582677165356</v>
      </c>
      <c r="H14" s="18">
        <f t="shared" si="3"/>
        <v>14.751318897637796</v>
      </c>
      <c r="K14" s="64">
        <f t="shared" si="4"/>
        <v>9</v>
      </c>
      <c r="L14" s="1"/>
    </row>
    <row r="15" spans="1:12" ht="30" customHeight="1" x14ac:dyDescent="0.3">
      <c r="A15" s="1">
        <v>50</v>
      </c>
      <c r="B15" s="1">
        <v>4</v>
      </c>
      <c r="C15" s="1">
        <v>10</v>
      </c>
      <c r="D15" s="1">
        <v>3</v>
      </c>
      <c r="E15" s="21">
        <f t="shared" si="0"/>
        <v>5467.08</v>
      </c>
      <c r="F15" s="21">
        <f t="shared" si="1"/>
        <v>5.4670800000000002</v>
      </c>
      <c r="G15" s="18">
        <f t="shared" si="2"/>
        <v>215.23937007874017</v>
      </c>
      <c r="H15" s="18">
        <f t="shared" si="3"/>
        <v>17.936614173228346</v>
      </c>
      <c r="K15" s="64">
        <f t="shared" si="4"/>
        <v>10</v>
      </c>
      <c r="L15" s="1"/>
    </row>
    <row r="16" spans="1:12" ht="30" customHeight="1" x14ac:dyDescent="0.3">
      <c r="A16" s="1">
        <v>55</v>
      </c>
      <c r="B16" s="1">
        <v>4</v>
      </c>
      <c r="C16" s="1">
        <v>11</v>
      </c>
      <c r="D16" s="1">
        <v>3</v>
      </c>
      <c r="E16" s="21">
        <f t="shared" si="0"/>
        <v>6532.2179999999998</v>
      </c>
      <c r="F16" s="21">
        <f t="shared" si="1"/>
        <v>6.5322179999999994</v>
      </c>
      <c r="G16" s="18">
        <f t="shared" si="2"/>
        <v>257.17393700787403</v>
      </c>
      <c r="H16" s="18">
        <f t="shared" si="3"/>
        <v>21.431161417322837</v>
      </c>
      <c r="K16" s="64">
        <f t="shared" si="4"/>
        <v>11</v>
      </c>
      <c r="L16" s="1"/>
    </row>
    <row r="17" spans="1:12" ht="30" customHeight="1" x14ac:dyDescent="0.3">
      <c r="A17" s="1">
        <v>60</v>
      </c>
      <c r="B17" s="1">
        <v>4</v>
      </c>
      <c r="C17" s="1">
        <v>12</v>
      </c>
      <c r="D17" s="1">
        <v>3</v>
      </c>
      <c r="E17" s="21">
        <f t="shared" si="0"/>
        <v>7691.616</v>
      </c>
      <c r="F17" s="21">
        <f t="shared" si="1"/>
        <v>7.6916159999999998</v>
      </c>
      <c r="G17" s="18">
        <f t="shared" si="2"/>
        <v>302.81952755905513</v>
      </c>
      <c r="H17" s="18">
        <f t="shared" si="3"/>
        <v>25.234960629921261</v>
      </c>
      <c r="K17" s="64">
        <f t="shared" si="4"/>
        <v>12</v>
      </c>
      <c r="L17" s="1"/>
    </row>
    <row r="18" spans="1:12" ht="30" customHeight="1" x14ac:dyDescent="0.3">
      <c r="A18" s="1">
        <v>65</v>
      </c>
      <c r="B18" s="1">
        <v>4</v>
      </c>
      <c r="C18" s="1">
        <v>13</v>
      </c>
      <c r="D18" s="1">
        <v>3</v>
      </c>
      <c r="E18" s="21">
        <f t="shared" si="0"/>
        <v>8945.2739999999994</v>
      </c>
      <c r="F18" s="21">
        <f t="shared" si="1"/>
        <v>8.9452739999999995</v>
      </c>
      <c r="G18" s="18">
        <f t="shared" si="2"/>
        <v>352.17614173228344</v>
      </c>
      <c r="H18" s="18">
        <f t="shared" si="3"/>
        <v>29.348011811023621</v>
      </c>
      <c r="K18" s="64">
        <f t="shared" si="4"/>
        <v>13</v>
      </c>
      <c r="L18" s="1"/>
    </row>
    <row r="19" spans="1:12" ht="30" customHeight="1" x14ac:dyDescent="0.3">
      <c r="A19" s="1">
        <v>70</v>
      </c>
      <c r="B19" s="1">
        <v>4</v>
      </c>
      <c r="C19" s="1">
        <v>14</v>
      </c>
      <c r="D19" s="1">
        <v>3</v>
      </c>
      <c r="E19" s="21">
        <f t="shared" si="0"/>
        <v>10293.191999999999</v>
      </c>
      <c r="F19" s="21">
        <f t="shared" si="1"/>
        <v>10.293191999999999</v>
      </c>
      <c r="G19" s="18">
        <f t="shared" si="2"/>
        <v>405.24377952755907</v>
      </c>
      <c r="H19" s="18">
        <f t="shared" si="3"/>
        <v>33.770314960629925</v>
      </c>
      <c r="K19" s="64">
        <f t="shared" si="4"/>
        <v>14</v>
      </c>
      <c r="L19" s="1"/>
    </row>
    <row r="20" spans="1:12" ht="30" customHeight="1" x14ac:dyDescent="0.3">
      <c r="A20" s="1">
        <v>75</v>
      </c>
      <c r="B20" s="1">
        <v>4</v>
      </c>
      <c r="C20" s="1">
        <v>15</v>
      </c>
      <c r="D20" s="1">
        <v>3</v>
      </c>
      <c r="E20" s="21">
        <f t="shared" si="0"/>
        <v>11735.369999999999</v>
      </c>
      <c r="F20" s="21">
        <f t="shared" si="1"/>
        <v>11.73537</v>
      </c>
      <c r="G20" s="18">
        <f t="shared" si="2"/>
        <v>462.02244094488185</v>
      </c>
      <c r="H20" s="18">
        <f t="shared" si="3"/>
        <v>38.501870078740154</v>
      </c>
      <c r="K20" s="64">
        <f t="shared" si="4"/>
        <v>15</v>
      </c>
      <c r="L20" s="1"/>
    </row>
    <row r="21" spans="1:12" ht="30" customHeight="1" x14ac:dyDescent="0.3">
      <c r="A21" s="1">
        <v>80</v>
      </c>
      <c r="B21" s="1">
        <v>4</v>
      </c>
      <c r="C21" s="1">
        <v>16</v>
      </c>
      <c r="D21" s="1">
        <v>3</v>
      </c>
      <c r="E21" s="21">
        <f t="shared" si="0"/>
        <v>13271.807999999999</v>
      </c>
      <c r="F21" s="21">
        <f t="shared" si="1"/>
        <v>13.271807999999998</v>
      </c>
      <c r="G21" s="18">
        <f t="shared" si="2"/>
        <v>522.51212598425195</v>
      </c>
      <c r="H21" s="18">
        <f t="shared" si="3"/>
        <v>43.542677165354327</v>
      </c>
      <c r="K21" s="64">
        <f t="shared" si="4"/>
        <v>16</v>
      </c>
      <c r="L21" s="1"/>
    </row>
    <row r="22" spans="1:12" ht="30" customHeight="1" x14ac:dyDescent="0.3">
      <c r="A22" s="1">
        <v>85</v>
      </c>
      <c r="B22" s="1">
        <v>4</v>
      </c>
      <c r="C22" s="1">
        <v>17</v>
      </c>
      <c r="D22" s="1">
        <v>3</v>
      </c>
      <c r="E22" s="21">
        <f t="shared" si="0"/>
        <v>14902.505999999999</v>
      </c>
      <c r="F22" s="21">
        <f t="shared" si="1"/>
        <v>14.902505999999999</v>
      </c>
      <c r="G22" s="18">
        <f t="shared" si="2"/>
        <v>586.71283464566932</v>
      </c>
      <c r="H22" s="18">
        <f t="shared" si="3"/>
        <v>48.892736220472443</v>
      </c>
      <c r="K22" s="64">
        <f t="shared" si="4"/>
        <v>17</v>
      </c>
      <c r="L22" s="1"/>
    </row>
    <row r="23" spans="1:12" ht="30" customHeight="1" x14ac:dyDescent="0.3">
      <c r="A23" s="1">
        <v>90</v>
      </c>
      <c r="B23" s="1">
        <v>4</v>
      </c>
      <c r="C23" s="1">
        <v>18</v>
      </c>
      <c r="D23" s="1">
        <v>3</v>
      </c>
      <c r="E23" s="21">
        <f t="shared" si="0"/>
        <v>16627.464</v>
      </c>
      <c r="F23" s="21">
        <f t="shared" si="1"/>
        <v>16.627464</v>
      </c>
      <c r="G23" s="18">
        <f t="shared" si="2"/>
        <v>654.62456692913395</v>
      </c>
      <c r="H23" s="18">
        <f t="shared" si="3"/>
        <v>54.552047244094496</v>
      </c>
      <c r="K23" s="64">
        <f t="shared" si="4"/>
        <v>18</v>
      </c>
      <c r="L23" s="1"/>
    </row>
    <row r="24" spans="1:12" ht="30" customHeight="1" x14ac:dyDescent="0.3">
      <c r="A24" s="1">
        <v>95</v>
      </c>
      <c r="B24" s="1">
        <v>4</v>
      </c>
      <c r="C24" s="1">
        <v>19</v>
      </c>
      <c r="D24" s="1">
        <v>3</v>
      </c>
      <c r="E24" s="21">
        <f t="shared" si="0"/>
        <v>18446.682000000001</v>
      </c>
      <c r="F24" s="21">
        <f t="shared" si="1"/>
        <v>18.446681999999999</v>
      </c>
      <c r="G24" s="18">
        <f t="shared" si="2"/>
        <v>726.24732283464573</v>
      </c>
      <c r="H24" s="18">
        <f t="shared" si="3"/>
        <v>60.520610236220477</v>
      </c>
      <c r="K24" s="64">
        <f t="shared" si="4"/>
        <v>19</v>
      </c>
      <c r="L24" s="1"/>
    </row>
    <row r="25" spans="1:12" ht="30" customHeight="1" x14ac:dyDescent="0.3">
      <c r="A25" s="1">
        <v>100</v>
      </c>
      <c r="B25" s="1">
        <v>4</v>
      </c>
      <c r="C25" s="1">
        <v>20</v>
      </c>
      <c r="D25" s="1">
        <v>3</v>
      </c>
      <c r="E25" s="21">
        <f t="shared" si="0"/>
        <v>20360.16</v>
      </c>
      <c r="F25" s="21">
        <f t="shared" si="1"/>
        <v>20.36016</v>
      </c>
      <c r="G25" s="18">
        <f t="shared" si="2"/>
        <v>801.58110236220477</v>
      </c>
      <c r="H25" s="18">
        <f t="shared" si="3"/>
        <v>66.798425196850403</v>
      </c>
      <c r="K25" s="64">
        <f t="shared" si="4"/>
        <v>20</v>
      </c>
      <c r="L25" s="1"/>
    </row>
    <row r="26" spans="1:12" ht="30" customHeight="1" x14ac:dyDescent="0.2"/>
  </sheetData>
  <pageMargins left="0.25" right="0.25" top="0.75" bottom="0.75" header="0.3" footer="0.3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D691A-65D6-6847-AE4A-84DA43E9B2FA}">
  <dimension ref="A1:N26"/>
  <sheetViews>
    <sheetView zoomScaleNormal="100" workbookViewId="0">
      <selection activeCell="I23" sqref="I23"/>
    </sheetView>
  </sheetViews>
  <sheetFormatPr baseColWidth="10" defaultRowHeight="16" x14ac:dyDescent="0.2"/>
  <cols>
    <col min="1" max="1" width="11" bestFit="1" customWidth="1"/>
    <col min="2" max="2" width="11.83203125" customWidth="1"/>
    <col min="3" max="4" width="11" bestFit="1" customWidth="1"/>
    <col min="5" max="5" width="13.83203125" bestFit="1" customWidth="1"/>
    <col min="6" max="8" width="11" bestFit="1" customWidth="1"/>
    <col min="11" max="11" width="16.33203125" customWidth="1"/>
  </cols>
  <sheetData>
    <row r="1" spans="1:14" ht="30" customHeight="1" x14ac:dyDescent="0.2">
      <c r="A1" s="12" t="s">
        <v>79</v>
      </c>
    </row>
    <row r="2" spans="1:14" ht="30" customHeight="1" x14ac:dyDescent="0.2">
      <c r="A2" s="12"/>
      <c r="D2" s="65" t="s">
        <v>54</v>
      </c>
    </row>
    <row r="3" spans="1:14" s="15" customFormat="1" ht="60" customHeight="1" x14ac:dyDescent="0.2">
      <c r="A3" s="4" t="s">
        <v>50</v>
      </c>
      <c r="B3" s="4" t="s">
        <v>55</v>
      </c>
      <c r="C3" s="4" t="s">
        <v>52</v>
      </c>
      <c r="D3" s="4" t="s">
        <v>53</v>
      </c>
      <c r="E3" s="4" t="s">
        <v>0</v>
      </c>
      <c r="F3" s="4" t="s">
        <v>1</v>
      </c>
      <c r="G3" s="4" t="s">
        <v>2</v>
      </c>
      <c r="H3" s="4" t="s">
        <v>3</v>
      </c>
      <c r="K3" s="4" t="s">
        <v>56</v>
      </c>
    </row>
    <row r="4" spans="1:14" ht="30" customHeight="1" x14ac:dyDescent="0.3">
      <c r="A4" s="2">
        <v>15</v>
      </c>
      <c r="B4" s="2">
        <v>5</v>
      </c>
      <c r="C4" s="2">
        <v>2</v>
      </c>
      <c r="D4" s="2">
        <v>3</v>
      </c>
      <c r="E4" s="18">
        <f>3.142*(A4+(2*B4))*C4*D4</f>
        <v>471.29999999999995</v>
      </c>
      <c r="F4" s="18">
        <f>E4/1000</f>
        <v>0.47129999999999994</v>
      </c>
      <c r="G4" s="18">
        <f>E4/25.4</f>
        <v>18.555118110236219</v>
      </c>
      <c r="H4" s="18">
        <f>G4/12</f>
        <v>1.546259842519685</v>
      </c>
      <c r="K4" s="64">
        <f>0.8*A4/B4</f>
        <v>2.4</v>
      </c>
      <c r="L4" s="2"/>
      <c r="M4" s="2"/>
      <c r="N4" s="2"/>
    </row>
    <row r="5" spans="1:14" ht="30" customHeight="1" x14ac:dyDescent="0.3">
      <c r="A5" s="2">
        <v>20</v>
      </c>
      <c r="B5" s="2">
        <v>5</v>
      </c>
      <c r="C5" s="2">
        <v>3</v>
      </c>
      <c r="D5" s="2">
        <v>3</v>
      </c>
      <c r="E5" s="18">
        <f t="shared" ref="E5:E21" si="0">3.142*(A5+(2*B5))*C5*D5</f>
        <v>848.33999999999992</v>
      </c>
      <c r="F5" s="18">
        <f t="shared" ref="F5:F21" si="1">E5/1000</f>
        <v>0.84833999999999987</v>
      </c>
      <c r="G5" s="18">
        <f t="shared" ref="G5:G21" si="2">E5/25.4</f>
        <v>33.399212598425194</v>
      </c>
      <c r="H5" s="18">
        <f t="shared" ref="H5:H21" si="3">G5/12</f>
        <v>2.7832677165354327</v>
      </c>
      <c r="K5" s="64">
        <f t="shared" ref="K5:K21" si="4">0.8*A5/B5</f>
        <v>3.2</v>
      </c>
      <c r="L5" s="2"/>
      <c r="M5" s="2"/>
      <c r="N5" s="2"/>
    </row>
    <row r="6" spans="1:14" ht="30" customHeight="1" x14ac:dyDescent="0.3">
      <c r="A6" s="2">
        <v>25</v>
      </c>
      <c r="B6" s="2">
        <v>5</v>
      </c>
      <c r="C6" s="2">
        <v>4</v>
      </c>
      <c r="D6" s="2">
        <v>3</v>
      </c>
      <c r="E6" s="18">
        <f t="shared" si="0"/>
        <v>1319.6399999999999</v>
      </c>
      <c r="F6" s="18">
        <f t="shared" si="1"/>
        <v>1.3196399999999999</v>
      </c>
      <c r="G6" s="18">
        <f t="shared" si="2"/>
        <v>51.954330708661416</v>
      </c>
      <c r="H6" s="18">
        <f t="shared" si="3"/>
        <v>4.3295275590551183</v>
      </c>
      <c r="K6" s="64">
        <f t="shared" si="4"/>
        <v>4</v>
      </c>
      <c r="L6" s="2"/>
      <c r="M6" s="2"/>
      <c r="N6" s="2"/>
    </row>
    <row r="7" spans="1:14" ht="30" customHeight="1" x14ac:dyDescent="0.3">
      <c r="A7" s="2">
        <v>30</v>
      </c>
      <c r="B7" s="2">
        <v>5</v>
      </c>
      <c r="C7" s="2">
        <v>5</v>
      </c>
      <c r="D7" s="2">
        <v>3</v>
      </c>
      <c r="E7" s="18">
        <f t="shared" si="0"/>
        <v>1885.1999999999998</v>
      </c>
      <c r="F7" s="18">
        <f t="shared" si="1"/>
        <v>1.8851999999999998</v>
      </c>
      <c r="G7" s="18">
        <f t="shared" si="2"/>
        <v>74.220472440944874</v>
      </c>
      <c r="H7" s="18">
        <f t="shared" si="3"/>
        <v>6.1850393700787398</v>
      </c>
      <c r="K7" s="64">
        <f t="shared" si="4"/>
        <v>4.8</v>
      </c>
      <c r="L7" s="2"/>
      <c r="M7" s="2"/>
      <c r="N7" s="2"/>
    </row>
    <row r="8" spans="1:14" ht="30" customHeight="1" x14ac:dyDescent="0.3">
      <c r="A8" s="2">
        <v>35</v>
      </c>
      <c r="B8" s="2">
        <v>5</v>
      </c>
      <c r="C8" s="2">
        <v>6</v>
      </c>
      <c r="D8" s="2">
        <v>3</v>
      </c>
      <c r="E8" s="18">
        <f t="shared" si="0"/>
        <v>2545.0199999999995</v>
      </c>
      <c r="F8" s="18">
        <f t="shared" si="1"/>
        <v>2.5450199999999996</v>
      </c>
      <c r="G8" s="18">
        <f t="shared" si="2"/>
        <v>100.19763779527558</v>
      </c>
      <c r="H8" s="18">
        <f t="shared" si="3"/>
        <v>8.3498031496062985</v>
      </c>
      <c r="K8" s="64">
        <f t="shared" si="4"/>
        <v>5.6</v>
      </c>
      <c r="L8" s="2"/>
      <c r="M8" s="2"/>
      <c r="N8" s="2"/>
    </row>
    <row r="9" spans="1:14" ht="30" customHeight="1" x14ac:dyDescent="0.3">
      <c r="A9" s="2">
        <v>40</v>
      </c>
      <c r="B9" s="2">
        <v>5</v>
      </c>
      <c r="C9" s="2">
        <v>6</v>
      </c>
      <c r="D9" s="2">
        <v>3</v>
      </c>
      <c r="E9" s="18">
        <f t="shared" si="0"/>
        <v>2827.7999999999997</v>
      </c>
      <c r="F9" s="18">
        <f t="shared" si="1"/>
        <v>2.8277999999999999</v>
      </c>
      <c r="G9" s="18">
        <f t="shared" si="2"/>
        <v>111.33070866141732</v>
      </c>
      <c r="H9" s="18">
        <f t="shared" si="3"/>
        <v>9.2775590551181093</v>
      </c>
      <c r="K9" s="64">
        <f t="shared" si="4"/>
        <v>6.4</v>
      </c>
      <c r="L9" s="2"/>
      <c r="M9" s="2"/>
      <c r="N9" s="2"/>
    </row>
    <row r="10" spans="1:14" ht="30" customHeight="1" x14ac:dyDescent="0.3">
      <c r="A10" s="2">
        <v>45</v>
      </c>
      <c r="B10" s="2">
        <v>5</v>
      </c>
      <c r="C10" s="2">
        <v>7</v>
      </c>
      <c r="D10" s="2">
        <v>3</v>
      </c>
      <c r="E10" s="18">
        <f t="shared" si="0"/>
        <v>3629.01</v>
      </c>
      <c r="F10" s="18">
        <f t="shared" si="1"/>
        <v>3.6290100000000001</v>
      </c>
      <c r="G10" s="18">
        <f t="shared" si="2"/>
        <v>142.87440944881891</v>
      </c>
      <c r="H10" s="18">
        <f t="shared" si="3"/>
        <v>11.906200787401575</v>
      </c>
      <c r="K10" s="64">
        <f t="shared" si="4"/>
        <v>7.2</v>
      </c>
      <c r="L10" s="2"/>
      <c r="M10" s="2"/>
      <c r="N10" s="2"/>
    </row>
    <row r="11" spans="1:14" ht="30" customHeight="1" x14ac:dyDescent="0.3">
      <c r="A11" s="2">
        <v>50</v>
      </c>
      <c r="B11" s="2">
        <v>5</v>
      </c>
      <c r="C11" s="2">
        <v>8</v>
      </c>
      <c r="D11" s="2">
        <v>3</v>
      </c>
      <c r="E11" s="18">
        <f t="shared" si="0"/>
        <v>4524.4799999999996</v>
      </c>
      <c r="F11" s="18">
        <f t="shared" si="1"/>
        <v>4.5244799999999996</v>
      </c>
      <c r="G11" s="18">
        <f t="shared" si="2"/>
        <v>178.12913385826772</v>
      </c>
      <c r="H11" s="18">
        <f t="shared" si="3"/>
        <v>14.844094488188977</v>
      </c>
      <c r="K11" s="64">
        <f t="shared" si="4"/>
        <v>8</v>
      </c>
      <c r="L11" s="2"/>
      <c r="M11" s="2"/>
      <c r="N11" s="2"/>
    </row>
    <row r="12" spans="1:14" ht="30" customHeight="1" x14ac:dyDescent="0.3">
      <c r="A12" s="2">
        <v>55</v>
      </c>
      <c r="B12" s="2">
        <v>5</v>
      </c>
      <c r="C12" s="2">
        <v>9</v>
      </c>
      <c r="D12" s="2">
        <v>3</v>
      </c>
      <c r="E12" s="18">
        <f t="shared" si="0"/>
        <v>5514.21</v>
      </c>
      <c r="F12" s="18">
        <f t="shared" si="1"/>
        <v>5.5142100000000003</v>
      </c>
      <c r="G12" s="18">
        <f t="shared" si="2"/>
        <v>217.0948818897638</v>
      </c>
      <c r="H12" s="18">
        <f t="shared" si="3"/>
        <v>18.091240157480318</v>
      </c>
      <c r="K12" s="64">
        <f t="shared" si="4"/>
        <v>8.8000000000000007</v>
      </c>
      <c r="L12" s="2"/>
      <c r="M12" s="2"/>
      <c r="N12" s="2"/>
    </row>
    <row r="13" spans="1:14" ht="30" customHeight="1" x14ac:dyDescent="0.3">
      <c r="A13" s="2">
        <v>60</v>
      </c>
      <c r="B13" s="2">
        <v>5</v>
      </c>
      <c r="C13" s="2">
        <v>10</v>
      </c>
      <c r="D13" s="2">
        <v>3</v>
      </c>
      <c r="E13" s="18">
        <f t="shared" si="0"/>
        <v>6598.2000000000007</v>
      </c>
      <c r="F13" s="18">
        <f t="shared" si="1"/>
        <v>6.5982000000000003</v>
      </c>
      <c r="G13" s="18">
        <f t="shared" si="2"/>
        <v>259.77165354330714</v>
      </c>
      <c r="H13" s="18">
        <f t="shared" si="3"/>
        <v>21.647637795275596</v>
      </c>
      <c r="K13" s="64">
        <f t="shared" si="4"/>
        <v>9.6</v>
      </c>
      <c r="L13" s="2"/>
      <c r="M13" s="2"/>
      <c r="N13" s="2"/>
    </row>
    <row r="14" spans="1:14" ht="30" customHeight="1" x14ac:dyDescent="0.3">
      <c r="A14" s="2">
        <v>65</v>
      </c>
      <c r="B14" s="2">
        <v>5</v>
      </c>
      <c r="C14" s="2">
        <v>10</v>
      </c>
      <c r="D14" s="2">
        <v>3</v>
      </c>
      <c r="E14" s="18">
        <f t="shared" si="0"/>
        <v>7069.5</v>
      </c>
      <c r="F14" s="18">
        <f t="shared" si="1"/>
        <v>7.0694999999999997</v>
      </c>
      <c r="G14" s="18">
        <f t="shared" si="2"/>
        <v>278.32677165354335</v>
      </c>
      <c r="H14" s="18">
        <f t="shared" si="3"/>
        <v>23.193897637795278</v>
      </c>
      <c r="K14" s="64">
        <f t="shared" si="4"/>
        <v>10.4</v>
      </c>
      <c r="L14" s="2"/>
      <c r="M14" s="2"/>
      <c r="N14" s="2"/>
    </row>
    <row r="15" spans="1:14" ht="30" customHeight="1" x14ac:dyDescent="0.3">
      <c r="A15" s="2">
        <v>70</v>
      </c>
      <c r="B15" s="2">
        <v>5</v>
      </c>
      <c r="C15" s="2">
        <v>11</v>
      </c>
      <c r="D15" s="2">
        <v>3</v>
      </c>
      <c r="E15" s="18">
        <f t="shared" si="0"/>
        <v>8294.880000000001</v>
      </c>
      <c r="F15" s="18">
        <f t="shared" si="1"/>
        <v>8.2948800000000009</v>
      </c>
      <c r="G15" s="18">
        <f t="shared" si="2"/>
        <v>326.57007874015756</v>
      </c>
      <c r="H15" s="18">
        <f t="shared" si="3"/>
        <v>27.214173228346464</v>
      </c>
      <c r="K15" s="64">
        <f t="shared" si="4"/>
        <v>11.2</v>
      </c>
      <c r="L15" s="2"/>
      <c r="M15" s="2"/>
      <c r="N15" s="2"/>
    </row>
    <row r="16" spans="1:14" ht="30" customHeight="1" x14ac:dyDescent="0.3">
      <c r="A16" s="2">
        <v>75</v>
      </c>
      <c r="B16" s="2">
        <v>5</v>
      </c>
      <c r="C16" s="2">
        <v>12</v>
      </c>
      <c r="D16" s="2">
        <v>3</v>
      </c>
      <c r="E16" s="18">
        <f t="shared" si="0"/>
        <v>9614.52</v>
      </c>
      <c r="F16" s="18">
        <f t="shared" si="1"/>
        <v>9.6145200000000006</v>
      </c>
      <c r="G16" s="18">
        <f t="shared" si="2"/>
        <v>378.52440944881891</v>
      </c>
      <c r="H16" s="18">
        <f t="shared" si="3"/>
        <v>31.543700787401576</v>
      </c>
      <c r="K16" s="64">
        <f t="shared" si="4"/>
        <v>12</v>
      </c>
      <c r="L16" s="2"/>
      <c r="M16" s="2"/>
      <c r="N16" s="2"/>
    </row>
    <row r="17" spans="1:14" ht="30" customHeight="1" x14ac:dyDescent="0.3">
      <c r="A17" s="2">
        <v>80</v>
      </c>
      <c r="B17" s="2">
        <v>5</v>
      </c>
      <c r="C17" s="2">
        <v>13</v>
      </c>
      <c r="D17" s="2">
        <v>3</v>
      </c>
      <c r="E17" s="18">
        <f t="shared" si="0"/>
        <v>11028.419999999998</v>
      </c>
      <c r="F17" s="18">
        <f t="shared" si="1"/>
        <v>11.028419999999999</v>
      </c>
      <c r="G17" s="18">
        <f t="shared" si="2"/>
        <v>434.18976377952754</v>
      </c>
      <c r="H17" s="18">
        <f t="shared" si="3"/>
        <v>36.182480314960628</v>
      </c>
      <c r="K17" s="64">
        <f t="shared" si="4"/>
        <v>12.8</v>
      </c>
      <c r="L17" s="2"/>
      <c r="M17" s="2"/>
      <c r="N17" s="2"/>
    </row>
    <row r="18" spans="1:14" ht="30" customHeight="1" x14ac:dyDescent="0.3">
      <c r="A18" s="2">
        <v>85</v>
      </c>
      <c r="B18" s="2">
        <v>5</v>
      </c>
      <c r="C18" s="2">
        <v>14</v>
      </c>
      <c r="D18" s="2">
        <v>3</v>
      </c>
      <c r="E18" s="18">
        <f t="shared" si="0"/>
        <v>12536.580000000002</v>
      </c>
      <c r="F18" s="18">
        <f t="shared" si="1"/>
        <v>12.536580000000002</v>
      </c>
      <c r="G18" s="18">
        <f t="shared" si="2"/>
        <v>493.56614173228354</v>
      </c>
      <c r="H18" s="18">
        <f t="shared" si="3"/>
        <v>41.130511811023631</v>
      </c>
      <c r="K18" s="64">
        <f t="shared" si="4"/>
        <v>13.6</v>
      </c>
      <c r="L18" s="2"/>
      <c r="M18" s="2"/>
      <c r="N18" s="2"/>
    </row>
    <row r="19" spans="1:14" ht="30" customHeight="1" x14ac:dyDescent="0.3">
      <c r="A19" s="2">
        <v>90</v>
      </c>
      <c r="B19" s="2">
        <v>5</v>
      </c>
      <c r="C19" s="2">
        <v>14</v>
      </c>
      <c r="D19" s="2">
        <v>3</v>
      </c>
      <c r="E19" s="18">
        <f t="shared" si="0"/>
        <v>13196.400000000001</v>
      </c>
      <c r="F19" s="18">
        <f t="shared" si="1"/>
        <v>13.196400000000001</v>
      </c>
      <c r="G19" s="18">
        <f t="shared" si="2"/>
        <v>519.54330708661428</v>
      </c>
      <c r="H19" s="18">
        <f t="shared" si="3"/>
        <v>43.295275590551192</v>
      </c>
      <c r="K19" s="64">
        <f t="shared" si="4"/>
        <v>14.4</v>
      </c>
      <c r="L19" s="2"/>
      <c r="M19" s="2"/>
      <c r="N19" s="2"/>
    </row>
    <row r="20" spans="1:14" ht="30" customHeight="1" x14ac:dyDescent="0.3">
      <c r="A20" s="2">
        <v>95</v>
      </c>
      <c r="B20" s="2">
        <v>5</v>
      </c>
      <c r="C20" s="2">
        <v>15</v>
      </c>
      <c r="D20" s="2">
        <v>3</v>
      </c>
      <c r="E20" s="18">
        <f t="shared" si="0"/>
        <v>14845.949999999999</v>
      </c>
      <c r="F20" s="18">
        <f t="shared" si="1"/>
        <v>14.845949999999998</v>
      </c>
      <c r="G20" s="18">
        <f t="shared" si="2"/>
        <v>584.48622047244089</v>
      </c>
      <c r="H20" s="18">
        <f t="shared" si="3"/>
        <v>48.707185039370074</v>
      </c>
      <c r="K20" s="64">
        <f t="shared" si="4"/>
        <v>15.2</v>
      </c>
      <c r="L20" s="2"/>
      <c r="M20" s="2"/>
      <c r="N20" s="2"/>
    </row>
    <row r="21" spans="1:14" ht="30" customHeight="1" x14ac:dyDescent="0.3">
      <c r="A21" s="2">
        <v>100</v>
      </c>
      <c r="B21" s="2">
        <v>5</v>
      </c>
      <c r="C21" s="2">
        <v>16</v>
      </c>
      <c r="D21" s="2">
        <v>3</v>
      </c>
      <c r="E21" s="18">
        <f t="shared" si="0"/>
        <v>16589.760000000002</v>
      </c>
      <c r="F21" s="18">
        <f t="shared" si="1"/>
        <v>16.589760000000002</v>
      </c>
      <c r="G21" s="18">
        <f t="shared" si="2"/>
        <v>653.14015748031511</v>
      </c>
      <c r="H21" s="18">
        <f t="shared" si="3"/>
        <v>54.428346456692928</v>
      </c>
      <c r="K21" s="64">
        <f t="shared" si="4"/>
        <v>16</v>
      </c>
      <c r="L21" s="2"/>
      <c r="M21" s="2"/>
      <c r="N21" s="2"/>
    </row>
    <row r="22" spans="1:14" ht="30" customHeight="1" x14ac:dyDescent="0.2"/>
    <row r="23" spans="1:14" ht="30" customHeight="1" x14ac:dyDescent="0.2"/>
    <row r="24" spans="1:14" ht="30" customHeight="1" x14ac:dyDescent="0.2"/>
    <row r="25" spans="1:14" ht="30" customHeight="1" x14ac:dyDescent="0.2"/>
    <row r="26" spans="1:14" ht="30" customHeight="1" x14ac:dyDescent="0.2"/>
  </sheetData>
  <pageMargins left="0.7" right="0.7" top="0.75" bottom="0.75" header="0.3" footer="0.3"/>
  <pageSetup paperSize="9"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9E4A6-0333-8E4B-8796-44118E6C811E}">
  <dimension ref="A1:N40"/>
  <sheetViews>
    <sheetView zoomScaleNormal="100" workbookViewId="0">
      <selection activeCell="N10" sqref="N10"/>
    </sheetView>
  </sheetViews>
  <sheetFormatPr baseColWidth="10" defaultRowHeight="16" x14ac:dyDescent="0.2"/>
  <cols>
    <col min="1" max="1" width="11" bestFit="1" customWidth="1"/>
    <col min="2" max="2" width="11.83203125" customWidth="1"/>
    <col min="3" max="4" width="11" bestFit="1" customWidth="1"/>
    <col min="5" max="5" width="13.83203125" bestFit="1" customWidth="1"/>
    <col min="6" max="8" width="11" bestFit="1" customWidth="1"/>
    <col min="11" max="14" width="15.6640625" customWidth="1"/>
  </cols>
  <sheetData>
    <row r="1" spans="1:14" ht="30" customHeight="1" x14ac:dyDescent="0.2">
      <c r="A1" s="12" t="s">
        <v>80</v>
      </c>
    </row>
    <row r="2" spans="1:14" ht="30" customHeight="1" x14ac:dyDescent="0.2">
      <c r="A2" s="12"/>
      <c r="D2" s="65" t="s">
        <v>54</v>
      </c>
    </row>
    <row r="3" spans="1:14" s="15" customFormat="1" ht="60" customHeight="1" x14ac:dyDescent="0.2">
      <c r="A3" s="4" t="s">
        <v>50</v>
      </c>
      <c r="B3" s="4" t="s">
        <v>55</v>
      </c>
      <c r="C3" s="4" t="s">
        <v>52</v>
      </c>
      <c r="D3" s="4" t="s">
        <v>53</v>
      </c>
      <c r="E3" s="4" t="s">
        <v>0</v>
      </c>
      <c r="F3" s="4" t="s">
        <v>1</v>
      </c>
      <c r="G3" s="4" t="s">
        <v>2</v>
      </c>
      <c r="H3" s="4" t="s">
        <v>3</v>
      </c>
      <c r="K3" s="4" t="s">
        <v>56</v>
      </c>
    </row>
    <row r="4" spans="1:14" s="14" customFormat="1" ht="30" customHeight="1" x14ac:dyDescent="0.3">
      <c r="A4" s="2">
        <v>20</v>
      </c>
      <c r="B4" s="2">
        <v>6</v>
      </c>
      <c r="C4" s="2">
        <v>3</v>
      </c>
      <c r="D4" s="2">
        <v>3</v>
      </c>
      <c r="E4" s="26">
        <f>3.142*(A4+(2*B4))*C4*D4</f>
        <v>904.89599999999996</v>
      </c>
      <c r="F4" s="26">
        <f>E4/1000</f>
        <v>0.90489599999999992</v>
      </c>
      <c r="G4" s="26">
        <f>E4/25.4</f>
        <v>35.625826771653543</v>
      </c>
      <c r="H4" s="26">
        <f>G4/12</f>
        <v>2.9688188976377954</v>
      </c>
      <c r="K4" s="64">
        <f t="shared" ref="K4:K40" si="0">0.8*A4/B4</f>
        <v>2.6666666666666665</v>
      </c>
      <c r="L4" s="2"/>
      <c r="M4" s="2"/>
      <c r="N4" s="2"/>
    </row>
    <row r="5" spans="1:14" s="14" customFormat="1" ht="30" customHeight="1" x14ac:dyDescent="0.3">
      <c r="A5" s="2">
        <v>25</v>
      </c>
      <c r="B5" s="2">
        <v>6</v>
      </c>
      <c r="C5" s="2">
        <v>3</v>
      </c>
      <c r="D5" s="2">
        <v>3</v>
      </c>
      <c r="E5" s="26">
        <f t="shared" ref="E5:E40" si="1">3.142*(A5+(2*B5))*C5*D5</f>
        <v>1046.2859999999998</v>
      </c>
      <c r="F5" s="26">
        <f t="shared" ref="F5:F40" si="2">E5/1000</f>
        <v>1.0462859999999998</v>
      </c>
      <c r="G5" s="26">
        <f t="shared" ref="G5:G40" si="3">E5/25.4</f>
        <v>41.192362204724404</v>
      </c>
      <c r="H5" s="26">
        <f t="shared" ref="H5:H40" si="4">G5/12</f>
        <v>3.4326968503937003</v>
      </c>
      <c r="K5" s="64">
        <f t="shared" si="0"/>
        <v>3.3333333333333335</v>
      </c>
      <c r="L5" s="2"/>
      <c r="M5" s="2"/>
      <c r="N5" s="2"/>
    </row>
    <row r="6" spans="1:14" s="14" customFormat="1" ht="30" customHeight="1" x14ac:dyDescent="0.3">
      <c r="A6" s="2">
        <v>30</v>
      </c>
      <c r="B6" s="2">
        <v>6</v>
      </c>
      <c r="C6" s="2">
        <v>4</v>
      </c>
      <c r="D6" s="2">
        <v>3</v>
      </c>
      <c r="E6" s="26">
        <f t="shared" si="1"/>
        <v>1583.568</v>
      </c>
      <c r="F6" s="26">
        <f t="shared" si="2"/>
        <v>1.5835680000000001</v>
      </c>
      <c r="G6" s="26">
        <f t="shared" si="3"/>
        <v>62.345196850393705</v>
      </c>
      <c r="H6" s="26">
        <f t="shared" si="4"/>
        <v>5.1954330708661418</v>
      </c>
      <c r="K6" s="64">
        <f t="shared" si="0"/>
        <v>4</v>
      </c>
      <c r="L6" s="2"/>
      <c r="M6" s="2"/>
      <c r="N6" s="2"/>
    </row>
    <row r="7" spans="1:14" s="14" customFormat="1" ht="30" customHeight="1" x14ac:dyDescent="0.3">
      <c r="A7" s="2">
        <v>35</v>
      </c>
      <c r="B7" s="2">
        <v>6</v>
      </c>
      <c r="C7" s="2">
        <v>5</v>
      </c>
      <c r="D7" s="2">
        <v>3</v>
      </c>
      <c r="E7" s="26">
        <f t="shared" si="1"/>
        <v>2215.11</v>
      </c>
      <c r="F7" s="26">
        <f t="shared" si="2"/>
        <v>2.2151100000000001</v>
      </c>
      <c r="G7" s="26">
        <f t="shared" si="3"/>
        <v>87.209055118110243</v>
      </c>
      <c r="H7" s="26">
        <f t="shared" si="4"/>
        <v>7.2674212598425205</v>
      </c>
      <c r="K7" s="64">
        <f t="shared" si="0"/>
        <v>4.666666666666667</v>
      </c>
      <c r="L7" s="2"/>
      <c r="M7" s="2"/>
      <c r="N7" s="2"/>
    </row>
    <row r="8" spans="1:14" s="14" customFormat="1" ht="30" customHeight="1" x14ac:dyDescent="0.3">
      <c r="A8" s="2">
        <v>40</v>
      </c>
      <c r="B8" s="2">
        <v>6</v>
      </c>
      <c r="C8" s="2">
        <v>5</v>
      </c>
      <c r="D8" s="2">
        <v>3</v>
      </c>
      <c r="E8" s="26">
        <f t="shared" si="1"/>
        <v>2450.7599999999998</v>
      </c>
      <c r="F8" s="26">
        <f t="shared" si="2"/>
        <v>2.4507599999999998</v>
      </c>
      <c r="G8" s="26">
        <f t="shared" si="3"/>
        <v>96.486614173228347</v>
      </c>
      <c r="H8" s="26">
        <f t="shared" si="4"/>
        <v>8.0405511811023622</v>
      </c>
      <c r="K8" s="64">
        <f t="shared" si="0"/>
        <v>5.333333333333333</v>
      </c>
      <c r="L8" s="2"/>
      <c r="M8" s="2"/>
      <c r="N8" s="2"/>
    </row>
    <row r="9" spans="1:14" s="14" customFormat="1" ht="30" customHeight="1" x14ac:dyDescent="0.3">
      <c r="A9" s="2">
        <v>45</v>
      </c>
      <c r="B9" s="2">
        <v>6</v>
      </c>
      <c r="C9" s="2">
        <v>6</v>
      </c>
      <c r="D9" s="2">
        <v>3</v>
      </c>
      <c r="E9" s="26">
        <f t="shared" si="1"/>
        <v>3223.6919999999996</v>
      </c>
      <c r="F9" s="26">
        <f t="shared" si="2"/>
        <v>3.2236919999999993</v>
      </c>
      <c r="G9" s="26">
        <f t="shared" si="3"/>
        <v>126.91700787401574</v>
      </c>
      <c r="H9" s="26">
        <f t="shared" si="4"/>
        <v>10.576417322834645</v>
      </c>
      <c r="K9" s="64">
        <f t="shared" si="0"/>
        <v>6</v>
      </c>
      <c r="L9" s="2"/>
      <c r="M9" s="2"/>
      <c r="N9" s="2"/>
    </row>
    <row r="10" spans="1:14" s="14" customFormat="1" ht="30" customHeight="1" x14ac:dyDescent="0.3">
      <c r="A10" s="2">
        <v>50</v>
      </c>
      <c r="B10" s="2">
        <v>6</v>
      </c>
      <c r="C10" s="2">
        <v>7</v>
      </c>
      <c r="D10" s="2">
        <v>3</v>
      </c>
      <c r="E10" s="26">
        <f t="shared" si="1"/>
        <v>4090.884</v>
      </c>
      <c r="F10" s="26">
        <f t="shared" si="2"/>
        <v>4.090884</v>
      </c>
      <c r="G10" s="26">
        <f t="shared" si="3"/>
        <v>161.05842519685041</v>
      </c>
      <c r="H10" s="26">
        <f t="shared" si="4"/>
        <v>13.421535433070867</v>
      </c>
      <c r="K10" s="64">
        <f t="shared" si="0"/>
        <v>6.666666666666667</v>
      </c>
      <c r="L10" s="2"/>
      <c r="M10" s="2"/>
      <c r="N10" s="2"/>
    </row>
    <row r="11" spans="1:14" s="14" customFormat="1" ht="30" customHeight="1" x14ac:dyDescent="0.3">
      <c r="A11" s="2">
        <v>55</v>
      </c>
      <c r="B11" s="2">
        <v>6</v>
      </c>
      <c r="C11" s="2">
        <v>7</v>
      </c>
      <c r="D11" s="2">
        <v>3</v>
      </c>
      <c r="E11" s="26">
        <f t="shared" si="1"/>
        <v>4420.7939999999999</v>
      </c>
      <c r="F11" s="26">
        <f t="shared" si="2"/>
        <v>4.4207939999999999</v>
      </c>
      <c r="G11" s="26">
        <f t="shared" si="3"/>
        <v>174.04700787401575</v>
      </c>
      <c r="H11" s="26">
        <f t="shared" si="4"/>
        <v>14.503917322834646</v>
      </c>
      <c r="K11" s="64">
        <f t="shared" si="0"/>
        <v>7.333333333333333</v>
      </c>
      <c r="L11" s="2"/>
      <c r="M11" s="2"/>
      <c r="N11" s="2"/>
    </row>
    <row r="12" spans="1:14" s="14" customFormat="1" ht="30" customHeight="1" x14ac:dyDescent="0.3">
      <c r="A12" s="2">
        <v>60</v>
      </c>
      <c r="B12" s="2">
        <v>6</v>
      </c>
      <c r="C12" s="2">
        <v>8</v>
      </c>
      <c r="D12" s="2">
        <v>3</v>
      </c>
      <c r="E12" s="26">
        <f t="shared" si="1"/>
        <v>5429.3760000000002</v>
      </c>
      <c r="F12" s="26">
        <f t="shared" si="2"/>
        <v>5.4293760000000004</v>
      </c>
      <c r="G12" s="26">
        <f t="shared" si="3"/>
        <v>213.75496062992127</v>
      </c>
      <c r="H12" s="26">
        <f t="shared" si="4"/>
        <v>17.812913385826771</v>
      </c>
      <c r="K12" s="64">
        <f t="shared" si="0"/>
        <v>8</v>
      </c>
      <c r="L12" s="2"/>
      <c r="M12" s="2"/>
      <c r="N12" s="2"/>
    </row>
    <row r="13" spans="1:14" s="14" customFormat="1" ht="30" customHeight="1" x14ac:dyDescent="0.3">
      <c r="A13" s="2">
        <v>65</v>
      </c>
      <c r="B13" s="2">
        <v>6</v>
      </c>
      <c r="C13" s="2">
        <v>9</v>
      </c>
      <c r="D13" s="2">
        <v>3</v>
      </c>
      <c r="E13" s="26">
        <f t="shared" si="1"/>
        <v>6532.2179999999998</v>
      </c>
      <c r="F13" s="26">
        <f t="shared" si="2"/>
        <v>6.5322179999999994</v>
      </c>
      <c r="G13" s="26">
        <f t="shared" si="3"/>
        <v>257.17393700787403</v>
      </c>
      <c r="H13" s="26">
        <f t="shared" si="4"/>
        <v>21.431161417322837</v>
      </c>
      <c r="K13" s="64">
        <f t="shared" si="0"/>
        <v>8.6666666666666661</v>
      </c>
      <c r="L13" s="2"/>
      <c r="M13" s="2"/>
      <c r="N13" s="2"/>
    </row>
    <row r="14" spans="1:14" s="14" customFormat="1" ht="30" customHeight="1" x14ac:dyDescent="0.3">
      <c r="A14" s="2">
        <v>70</v>
      </c>
      <c r="B14" s="2">
        <v>6</v>
      </c>
      <c r="C14" s="2">
        <v>9</v>
      </c>
      <c r="D14" s="2">
        <v>3</v>
      </c>
      <c r="E14" s="26">
        <f t="shared" si="1"/>
        <v>6956.3880000000008</v>
      </c>
      <c r="F14" s="26">
        <f t="shared" si="2"/>
        <v>6.9563880000000005</v>
      </c>
      <c r="G14" s="26">
        <f t="shared" si="3"/>
        <v>273.87354330708666</v>
      </c>
      <c r="H14" s="26">
        <f t="shared" si="4"/>
        <v>22.822795275590554</v>
      </c>
      <c r="K14" s="64">
        <f t="shared" si="0"/>
        <v>9.3333333333333339</v>
      </c>
      <c r="L14" s="2"/>
      <c r="M14" s="2"/>
      <c r="N14" s="2"/>
    </row>
    <row r="15" spans="1:14" s="14" customFormat="1" ht="30" customHeight="1" x14ac:dyDescent="0.3">
      <c r="A15" s="2">
        <v>75</v>
      </c>
      <c r="B15" s="2">
        <v>6</v>
      </c>
      <c r="C15" s="2">
        <v>10</v>
      </c>
      <c r="D15" s="2">
        <v>3</v>
      </c>
      <c r="E15" s="26">
        <f t="shared" si="1"/>
        <v>8200.619999999999</v>
      </c>
      <c r="F15" s="26">
        <f t="shared" si="2"/>
        <v>8.2006199999999989</v>
      </c>
      <c r="G15" s="26">
        <f t="shared" si="3"/>
        <v>322.85905511811023</v>
      </c>
      <c r="H15" s="26">
        <f t="shared" si="4"/>
        <v>26.904921259842521</v>
      </c>
      <c r="K15" s="64">
        <f t="shared" si="0"/>
        <v>10</v>
      </c>
      <c r="L15" s="2"/>
      <c r="M15" s="2"/>
      <c r="N15" s="2"/>
    </row>
    <row r="16" spans="1:14" s="14" customFormat="1" ht="30" customHeight="1" x14ac:dyDescent="0.3">
      <c r="A16" s="2">
        <v>80</v>
      </c>
      <c r="B16" s="2">
        <v>6</v>
      </c>
      <c r="C16" s="2">
        <v>11</v>
      </c>
      <c r="D16" s="2">
        <v>3</v>
      </c>
      <c r="E16" s="26">
        <f t="shared" si="1"/>
        <v>9539.1119999999992</v>
      </c>
      <c r="F16" s="26">
        <f t="shared" si="2"/>
        <v>9.5391119999999994</v>
      </c>
      <c r="G16" s="26">
        <f t="shared" si="3"/>
        <v>375.55559055118107</v>
      </c>
      <c r="H16" s="26">
        <f t="shared" si="4"/>
        <v>31.296299212598424</v>
      </c>
      <c r="K16" s="64">
        <f t="shared" si="0"/>
        <v>10.666666666666666</v>
      </c>
      <c r="L16" s="2"/>
      <c r="M16" s="2"/>
      <c r="N16" s="2"/>
    </row>
    <row r="17" spans="1:14" s="14" customFormat="1" ht="30" customHeight="1" x14ac:dyDescent="0.3">
      <c r="A17" s="2">
        <v>85</v>
      </c>
      <c r="B17" s="2">
        <v>6</v>
      </c>
      <c r="C17" s="2">
        <v>11</v>
      </c>
      <c r="D17" s="2">
        <v>3</v>
      </c>
      <c r="E17" s="26">
        <f t="shared" si="1"/>
        <v>10057.542000000001</v>
      </c>
      <c r="F17" s="26">
        <f t="shared" si="2"/>
        <v>10.057542000000002</v>
      </c>
      <c r="G17" s="26">
        <f t="shared" si="3"/>
        <v>395.96622047244102</v>
      </c>
      <c r="H17" s="26">
        <f t="shared" si="4"/>
        <v>32.997185039370088</v>
      </c>
      <c r="K17" s="64">
        <f t="shared" si="0"/>
        <v>11.333333333333334</v>
      </c>
      <c r="L17" s="2"/>
      <c r="M17" s="2"/>
      <c r="N17" s="2"/>
    </row>
    <row r="18" spans="1:14" s="14" customFormat="1" ht="30" customHeight="1" x14ac:dyDescent="0.3">
      <c r="A18" s="2">
        <v>90</v>
      </c>
      <c r="B18" s="2">
        <v>6</v>
      </c>
      <c r="C18" s="2">
        <v>12</v>
      </c>
      <c r="D18" s="2">
        <v>3</v>
      </c>
      <c r="E18" s="26">
        <f t="shared" si="1"/>
        <v>11537.423999999999</v>
      </c>
      <c r="F18" s="26">
        <f t="shared" si="2"/>
        <v>11.537424</v>
      </c>
      <c r="G18" s="26">
        <f t="shared" si="3"/>
        <v>454.22929133858264</v>
      </c>
      <c r="H18" s="26">
        <f t="shared" si="4"/>
        <v>37.852440944881884</v>
      </c>
      <c r="K18" s="64">
        <f t="shared" si="0"/>
        <v>12</v>
      </c>
      <c r="L18" s="2"/>
      <c r="M18" s="2"/>
      <c r="N18" s="2"/>
    </row>
    <row r="19" spans="1:14" s="14" customFormat="1" ht="30" customHeight="1" x14ac:dyDescent="0.3">
      <c r="A19" s="2">
        <v>95</v>
      </c>
      <c r="B19" s="2">
        <v>6</v>
      </c>
      <c r="C19" s="2">
        <v>13</v>
      </c>
      <c r="D19" s="2">
        <v>3</v>
      </c>
      <c r="E19" s="26">
        <f t="shared" si="1"/>
        <v>13111.565999999999</v>
      </c>
      <c r="F19" s="26">
        <f t="shared" si="2"/>
        <v>13.111565999999998</v>
      </c>
      <c r="G19" s="26">
        <f t="shared" si="3"/>
        <v>516.20338582677164</v>
      </c>
      <c r="H19" s="26">
        <f t="shared" si="4"/>
        <v>43.016948818897639</v>
      </c>
      <c r="K19" s="64">
        <f t="shared" si="0"/>
        <v>12.666666666666666</v>
      </c>
      <c r="L19" s="2"/>
      <c r="M19" s="2"/>
      <c r="N19" s="2"/>
    </row>
    <row r="20" spans="1:14" s="14" customFormat="1" ht="30" customHeight="1" x14ac:dyDescent="0.3">
      <c r="A20" s="2">
        <v>100</v>
      </c>
      <c r="B20" s="2">
        <v>6</v>
      </c>
      <c r="C20" s="2">
        <v>13</v>
      </c>
      <c r="D20" s="2">
        <v>3</v>
      </c>
      <c r="E20" s="26">
        <f t="shared" si="1"/>
        <v>13724.256000000001</v>
      </c>
      <c r="F20" s="26">
        <f t="shared" si="2"/>
        <v>13.724256</v>
      </c>
      <c r="G20" s="26">
        <f t="shared" si="3"/>
        <v>540.3250393700788</v>
      </c>
      <c r="H20" s="26">
        <f t="shared" si="4"/>
        <v>45.027086614173236</v>
      </c>
      <c r="K20" s="64">
        <f t="shared" si="0"/>
        <v>13.333333333333334</v>
      </c>
      <c r="L20" s="2"/>
      <c r="M20" s="2"/>
      <c r="N20" s="2"/>
    </row>
    <row r="21" spans="1:14" s="14" customFormat="1" ht="30" customHeight="1" x14ac:dyDescent="0.3">
      <c r="A21" s="2">
        <v>105</v>
      </c>
      <c r="B21" s="2">
        <v>6</v>
      </c>
      <c r="C21" s="2">
        <v>14</v>
      </c>
      <c r="D21" s="2">
        <v>3</v>
      </c>
      <c r="E21" s="26">
        <f t="shared" si="1"/>
        <v>15439.787999999999</v>
      </c>
      <c r="F21" s="26">
        <f t="shared" si="2"/>
        <v>15.439787999999998</v>
      </c>
      <c r="G21" s="26">
        <f t="shared" si="3"/>
        <v>607.86566929133858</v>
      </c>
      <c r="H21" s="26">
        <f t="shared" si="4"/>
        <v>50.655472440944884</v>
      </c>
      <c r="K21" s="64">
        <f t="shared" si="0"/>
        <v>14</v>
      </c>
      <c r="L21" s="2"/>
      <c r="M21" s="2"/>
      <c r="N21" s="2"/>
    </row>
    <row r="22" spans="1:14" s="14" customFormat="1" ht="30" customHeight="1" x14ac:dyDescent="0.3">
      <c r="A22" s="2">
        <v>110</v>
      </c>
      <c r="B22" s="2">
        <v>6</v>
      </c>
      <c r="C22" s="2">
        <v>15</v>
      </c>
      <c r="D22" s="2">
        <v>3</v>
      </c>
      <c r="E22" s="26">
        <f t="shared" si="1"/>
        <v>17249.580000000002</v>
      </c>
      <c r="F22" s="26">
        <f t="shared" si="2"/>
        <v>17.249580000000002</v>
      </c>
      <c r="G22" s="26">
        <f t="shared" si="3"/>
        <v>679.11732283464573</v>
      </c>
      <c r="H22" s="26">
        <f t="shared" si="4"/>
        <v>56.593110236220475</v>
      </c>
      <c r="K22" s="64">
        <f t="shared" si="0"/>
        <v>14.666666666666666</v>
      </c>
      <c r="L22" s="2"/>
      <c r="M22" s="2"/>
      <c r="N22" s="2"/>
    </row>
    <row r="23" spans="1:14" s="14" customFormat="1" ht="30" customHeight="1" x14ac:dyDescent="0.3">
      <c r="A23" s="2">
        <v>115</v>
      </c>
      <c r="B23" s="2">
        <v>6</v>
      </c>
      <c r="C23" s="2">
        <v>15</v>
      </c>
      <c r="D23" s="2">
        <v>3</v>
      </c>
      <c r="E23" s="26">
        <f t="shared" si="1"/>
        <v>17956.53</v>
      </c>
      <c r="F23" s="26">
        <f t="shared" si="2"/>
        <v>17.956529999999997</v>
      </c>
      <c r="G23" s="26">
        <f t="shared" si="3"/>
        <v>706.95</v>
      </c>
      <c r="H23" s="26">
        <f t="shared" si="4"/>
        <v>58.912500000000001</v>
      </c>
      <c r="K23" s="64">
        <f t="shared" si="0"/>
        <v>15.333333333333334</v>
      </c>
      <c r="L23" s="2"/>
      <c r="M23" s="2"/>
      <c r="N23" s="2"/>
    </row>
    <row r="24" spans="1:14" s="14" customFormat="1" ht="30" customHeight="1" x14ac:dyDescent="0.3">
      <c r="A24" s="2">
        <v>120</v>
      </c>
      <c r="B24" s="2">
        <v>6</v>
      </c>
      <c r="C24" s="2">
        <v>16</v>
      </c>
      <c r="D24" s="2">
        <v>3</v>
      </c>
      <c r="E24" s="26">
        <f t="shared" si="1"/>
        <v>19907.712</v>
      </c>
      <c r="F24" s="26">
        <f t="shared" si="2"/>
        <v>19.907712</v>
      </c>
      <c r="G24" s="26">
        <f t="shared" si="3"/>
        <v>783.76818897637793</v>
      </c>
      <c r="H24" s="26">
        <f t="shared" si="4"/>
        <v>65.314015748031494</v>
      </c>
      <c r="K24" s="64">
        <f t="shared" si="0"/>
        <v>16</v>
      </c>
      <c r="L24" s="2"/>
      <c r="M24" s="2"/>
      <c r="N24" s="2"/>
    </row>
    <row r="25" spans="1:14" s="14" customFormat="1" ht="30" customHeight="1" x14ac:dyDescent="0.3">
      <c r="A25" s="2">
        <v>125</v>
      </c>
      <c r="B25" s="2">
        <v>6</v>
      </c>
      <c r="C25" s="2">
        <v>17</v>
      </c>
      <c r="D25" s="2">
        <v>3</v>
      </c>
      <c r="E25" s="26">
        <f t="shared" si="1"/>
        <v>21953.153999999999</v>
      </c>
      <c r="F25" s="26">
        <f t="shared" si="2"/>
        <v>21.953153999999998</v>
      </c>
      <c r="G25" s="26">
        <f t="shared" si="3"/>
        <v>864.29740157480319</v>
      </c>
      <c r="H25" s="26">
        <f t="shared" si="4"/>
        <v>72.024783464566937</v>
      </c>
      <c r="K25" s="64">
        <f t="shared" si="0"/>
        <v>16.666666666666668</v>
      </c>
      <c r="L25" s="2"/>
      <c r="M25" s="2"/>
      <c r="N25" s="2"/>
    </row>
    <row r="26" spans="1:14" s="14" customFormat="1" ht="30" customHeight="1" x14ac:dyDescent="0.3">
      <c r="A26" s="2">
        <v>130</v>
      </c>
      <c r="B26" s="2">
        <v>6</v>
      </c>
      <c r="C26" s="2">
        <v>17</v>
      </c>
      <c r="D26" s="2">
        <v>3</v>
      </c>
      <c r="E26" s="26">
        <f t="shared" si="1"/>
        <v>22754.363999999998</v>
      </c>
      <c r="F26" s="26">
        <f t="shared" si="2"/>
        <v>22.754363999999999</v>
      </c>
      <c r="G26" s="26">
        <f t="shared" si="3"/>
        <v>895.84110236220465</v>
      </c>
      <c r="H26" s="26">
        <f t="shared" si="4"/>
        <v>74.653425196850392</v>
      </c>
      <c r="K26" s="64">
        <f t="shared" si="0"/>
        <v>17.333333333333332</v>
      </c>
      <c r="L26" s="2"/>
      <c r="M26" s="2"/>
      <c r="N26" s="2"/>
    </row>
    <row r="27" spans="1:14" s="14" customFormat="1" ht="30" customHeight="1" x14ac:dyDescent="0.3">
      <c r="A27" s="2">
        <v>135</v>
      </c>
      <c r="B27" s="2">
        <v>6</v>
      </c>
      <c r="C27" s="2">
        <v>18</v>
      </c>
      <c r="D27" s="2">
        <v>3</v>
      </c>
      <c r="E27" s="26">
        <f t="shared" si="1"/>
        <v>24941.196</v>
      </c>
      <c r="F27" s="26">
        <f t="shared" si="2"/>
        <v>24.941196000000001</v>
      </c>
      <c r="G27" s="26">
        <f t="shared" si="3"/>
        <v>981.93685039370087</v>
      </c>
      <c r="H27" s="26">
        <f t="shared" si="4"/>
        <v>81.828070866141744</v>
      </c>
      <c r="K27" s="64">
        <f t="shared" si="0"/>
        <v>18</v>
      </c>
      <c r="L27" s="2"/>
      <c r="M27" s="2"/>
      <c r="N27" s="2"/>
    </row>
    <row r="28" spans="1:14" s="14" customFormat="1" ht="30" customHeight="1" x14ac:dyDescent="0.3">
      <c r="A28" s="2">
        <v>140</v>
      </c>
      <c r="B28" s="2">
        <v>6</v>
      </c>
      <c r="C28" s="2">
        <v>19</v>
      </c>
      <c r="D28" s="2">
        <v>3</v>
      </c>
      <c r="E28" s="26">
        <f t="shared" si="1"/>
        <v>27222.288</v>
      </c>
      <c r="F28" s="26">
        <f t="shared" si="2"/>
        <v>27.222287999999999</v>
      </c>
      <c r="G28" s="26">
        <f t="shared" si="3"/>
        <v>1071.7436220472441</v>
      </c>
      <c r="H28" s="26">
        <f t="shared" si="4"/>
        <v>89.31196850393701</v>
      </c>
      <c r="K28" s="64">
        <f t="shared" si="0"/>
        <v>18.666666666666668</v>
      </c>
      <c r="L28" s="2"/>
      <c r="M28" s="2"/>
      <c r="N28" s="2"/>
    </row>
    <row r="29" spans="1:14" s="14" customFormat="1" ht="30" customHeight="1" x14ac:dyDescent="0.3">
      <c r="A29" s="2">
        <v>145</v>
      </c>
      <c r="B29" s="2">
        <v>6</v>
      </c>
      <c r="C29" s="2">
        <v>19</v>
      </c>
      <c r="D29" s="2">
        <v>3</v>
      </c>
      <c r="E29" s="26">
        <f t="shared" si="1"/>
        <v>28117.757999999998</v>
      </c>
      <c r="F29" s="26">
        <f t="shared" si="2"/>
        <v>28.117757999999998</v>
      </c>
      <c r="G29" s="26">
        <f t="shared" si="3"/>
        <v>1106.9983464566928</v>
      </c>
      <c r="H29" s="26">
        <f t="shared" si="4"/>
        <v>92.249862204724408</v>
      </c>
      <c r="K29" s="64">
        <f t="shared" si="0"/>
        <v>19.333333333333332</v>
      </c>
      <c r="L29" s="2"/>
      <c r="M29" s="2"/>
      <c r="N29" s="2"/>
    </row>
    <row r="30" spans="1:14" s="14" customFormat="1" ht="30" customHeight="1" x14ac:dyDescent="0.3">
      <c r="A30" s="2">
        <v>150</v>
      </c>
      <c r="B30" s="2">
        <v>6</v>
      </c>
      <c r="C30" s="2">
        <v>20</v>
      </c>
      <c r="D30" s="2">
        <v>3</v>
      </c>
      <c r="E30" s="26">
        <f t="shared" si="1"/>
        <v>30540.239999999998</v>
      </c>
      <c r="F30" s="26">
        <f t="shared" si="2"/>
        <v>30.540239999999997</v>
      </c>
      <c r="G30" s="26">
        <f t="shared" si="3"/>
        <v>1202.371653543307</v>
      </c>
      <c r="H30" s="26">
        <f t="shared" si="4"/>
        <v>100.19763779527558</v>
      </c>
      <c r="K30" s="64">
        <f t="shared" si="0"/>
        <v>20</v>
      </c>
      <c r="L30" s="2"/>
      <c r="M30" s="2"/>
      <c r="N30" s="2"/>
    </row>
    <row r="31" spans="1:14" s="14" customFormat="1" ht="30" customHeight="1" x14ac:dyDescent="0.3">
      <c r="A31" s="2">
        <v>155</v>
      </c>
      <c r="B31" s="2">
        <v>6</v>
      </c>
      <c r="C31" s="2">
        <v>21</v>
      </c>
      <c r="D31" s="2">
        <v>3</v>
      </c>
      <c r="E31" s="26">
        <f t="shared" si="1"/>
        <v>33056.981999999996</v>
      </c>
      <c r="F31" s="26">
        <f t="shared" si="2"/>
        <v>33.056981999999998</v>
      </c>
      <c r="G31" s="26">
        <f t="shared" si="3"/>
        <v>1301.4559842519684</v>
      </c>
      <c r="H31" s="26">
        <f t="shared" si="4"/>
        <v>108.4546653543307</v>
      </c>
      <c r="K31" s="64">
        <f t="shared" si="0"/>
        <v>20.666666666666668</v>
      </c>
      <c r="L31" s="2"/>
      <c r="M31" s="2"/>
      <c r="N31" s="2"/>
    </row>
    <row r="32" spans="1:14" s="14" customFormat="1" ht="30" customHeight="1" x14ac:dyDescent="0.3">
      <c r="A32" s="2">
        <v>160</v>
      </c>
      <c r="B32" s="2">
        <v>6</v>
      </c>
      <c r="C32" s="2">
        <v>21</v>
      </c>
      <c r="D32" s="2">
        <v>3</v>
      </c>
      <c r="E32" s="26">
        <f t="shared" si="1"/>
        <v>34046.712</v>
      </c>
      <c r="F32" s="26">
        <f t="shared" si="2"/>
        <v>34.046711999999999</v>
      </c>
      <c r="G32" s="26">
        <f t="shared" si="3"/>
        <v>1340.4217322834647</v>
      </c>
      <c r="H32" s="26">
        <f t="shared" si="4"/>
        <v>111.70181102362206</v>
      </c>
      <c r="K32" s="64">
        <f t="shared" si="0"/>
        <v>21.333333333333332</v>
      </c>
      <c r="L32" s="2"/>
      <c r="M32" s="2"/>
      <c r="N32" s="2"/>
    </row>
    <row r="33" spans="1:14" s="14" customFormat="1" ht="30" customHeight="1" x14ac:dyDescent="0.3">
      <c r="A33" s="2">
        <v>165</v>
      </c>
      <c r="B33" s="2">
        <v>6</v>
      </c>
      <c r="C33" s="2">
        <v>22</v>
      </c>
      <c r="D33" s="2">
        <v>3</v>
      </c>
      <c r="E33" s="26">
        <f t="shared" si="1"/>
        <v>36704.843999999997</v>
      </c>
      <c r="F33" s="26">
        <f t="shared" si="2"/>
        <v>36.704843999999994</v>
      </c>
      <c r="G33" s="26">
        <f t="shared" si="3"/>
        <v>1445.0725984251969</v>
      </c>
      <c r="H33" s="26">
        <f t="shared" si="4"/>
        <v>120.42271653543308</v>
      </c>
      <c r="K33" s="64">
        <f t="shared" si="0"/>
        <v>22</v>
      </c>
      <c r="L33" s="2"/>
      <c r="M33" s="2"/>
      <c r="N33" s="2"/>
    </row>
    <row r="34" spans="1:14" s="14" customFormat="1" ht="30" customHeight="1" x14ac:dyDescent="0.3">
      <c r="A34" s="2">
        <v>170</v>
      </c>
      <c r="B34" s="2">
        <v>6</v>
      </c>
      <c r="C34" s="2">
        <v>23</v>
      </c>
      <c r="D34" s="2">
        <v>3</v>
      </c>
      <c r="E34" s="26">
        <f t="shared" si="1"/>
        <v>39457.235999999997</v>
      </c>
      <c r="F34" s="26">
        <f t="shared" si="2"/>
        <v>39.457235999999995</v>
      </c>
      <c r="G34" s="26">
        <f t="shared" si="3"/>
        <v>1553.4344881889763</v>
      </c>
      <c r="H34" s="26">
        <f t="shared" si="4"/>
        <v>129.45287401574802</v>
      </c>
      <c r="K34" s="64">
        <f t="shared" si="0"/>
        <v>22.666666666666668</v>
      </c>
      <c r="L34" s="2"/>
      <c r="M34" s="2"/>
      <c r="N34" s="2"/>
    </row>
    <row r="35" spans="1:14" s="14" customFormat="1" ht="30" customHeight="1" x14ac:dyDescent="0.3">
      <c r="A35" s="2">
        <v>175</v>
      </c>
      <c r="B35" s="2">
        <v>6</v>
      </c>
      <c r="C35" s="2">
        <v>23</v>
      </c>
      <c r="D35" s="2">
        <v>3</v>
      </c>
      <c r="E35" s="26">
        <f t="shared" si="1"/>
        <v>40541.226000000002</v>
      </c>
      <c r="F35" s="26">
        <f t="shared" si="2"/>
        <v>40.541226000000002</v>
      </c>
      <c r="G35" s="26">
        <f t="shared" si="3"/>
        <v>1596.1112598425198</v>
      </c>
      <c r="H35" s="26">
        <f t="shared" si="4"/>
        <v>133.00927165354332</v>
      </c>
      <c r="K35" s="64">
        <f t="shared" si="0"/>
        <v>23.333333333333332</v>
      </c>
      <c r="L35" s="2"/>
      <c r="M35" s="2"/>
      <c r="N35" s="2"/>
    </row>
    <row r="36" spans="1:14" s="14" customFormat="1" ht="30" customHeight="1" x14ac:dyDescent="0.3">
      <c r="A36" s="2">
        <v>180</v>
      </c>
      <c r="B36" s="2">
        <v>6</v>
      </c>
      <c r="C36" s="2">
        <v>24</v>
      </c>
      <c r="D36" s="2">
        <v>3</v>
      </c>
      <c r="E36" s="26">
        <f t="shared" si="1"/>
        <v>43435.008000000002</v>
      </c>
      <c r="F36" s="26">
        <f t="shared" si="2"/>
        <v>43.435008000000003</v>
      </c>
      <c r="G36" s="26">
        <f t="shared" si="3"/>
        <v>1710.0396850393702</v>
      </c>
      <c r="H36" s="26">
        <f t="shared" si="4"/>
        <v>142.50330708661417</v>
      </c>
      <c r="K36" s="64">
        <f t="shared" si="0"/>
        <v>24</v>
      </c>
      <c r="L36" s="2"/>
      <c r="M36" s="2"/>
      <c r="N36" s="2"/>
    </row>
    <row r="37" spans="1:14" s="14" customFormat="1" ht="30" customHeight="1" x14ac:dyDescent="0.3">
      <c r="A37" s="2">
        <v>185</v>
      </c>
      <c r="B37" s="2">
        <v>6</v>
      </c>
      <c r="C37" s="2">
        <v>25</v>
      </c>
      <c r="D37" s="2">
        <v>3</v>
      </c>
      <c r="E37" s="26">
        <f t="shared" si="1"/>
        <v>46423.049999999996</v>
      </c>
      <c r="F37" s="26">
        <f t="shared" si="2"/>
        <v>46.423049999999996</v>
      </c>
      <c r="G37" s="26">
        <f t="shared" si="3"/>
        <v>1827.6791338582677</v>
      </c>
      <c r="H37" s="26">
        <f t="shared" si="4"/>
        <v>152.30659448818898</v>
      </c>
      <c r="K37" s="64">
        <f t="shared" si="0"/>
        <v>24.666666666666668</v>
      </c>
      <c r="L37" s="2"/>
      <c r="M37" s="2"/>
      <c r="N37" s="2"/>
    </row>
    <row r="38" spans="1:14" s="14" customFormat="1" ht="30" customHeight="1" x14ac:dyDescent="0.3">
      <c r="A38" s="2">
        <v>190</v>
      </c>
      <c r="B38" s="2">
        <v>6</v>
      </c>
      <c r="C38" s="2">
        <v>25</v>
      </c>
      <c r="D38" s="2">
        <v>3</v>
      </c>
      <c r="E38" s="26">
        <f t="shared" si="1"/>
        <v>47601.299999999996</v>
      </c>
      <c r="F38" s="26">
        <f t="shared" si="2"/>
        <v>47.601299999999995</v>
      </c>
      <c r="G38" s="26">
        <f t="shared" si="3"/>
        <v>1874.0669291338581</v>
      </c>
      <c r="H38" s="26">
        <f t="shared" si="4"/>
        <v>156.17224409448818</v>
      </c>
      <c r="K38" s="64">
        <f t="shared" si="0"/>
        <v>25.333333333333332</v>
      </c>
      <c r="L38" s="2"/>
      <c r="M38" s="2"/>
      <c r="N38" s="2"/>
    </row>
    <row r="39" spans="1:14" s="14" customFormat="1" ht="30" customHeight="1" x14ac:dyDescent="0.3">
      <c r="A39" s="2">
        <v>195</v>
      </c>
      <c r="B39" s="2">
        <v>6</v>
      </c>
      <c r="C39" s="2">
        <v>26</v>
      </c>
      <c r="D39" s="2">
        <v>3</v>
      </c>
      <c r="E39" s="26">
        <f t="shared" si="1"/>
        <v>50730.731999999996</v>
      </c>
      <c r="F39" s="26">
        <f t="shared" si="2"/>
        <v>50.730731999999996</v>
      </c>
      <c r="G39" s="26">
        <f t="shared" si="3"/>
        <v>1997.2729133858268</v>
      </c>
      <c r="H39" s="26">
        <f t="shared" si="4"/>
        <v>166.43940944881891</v>
      </c>
      <c r="K39" s="64">
        <f t="shared" si="0"/>
        <v>26</v>
      </c>
      <c r="L39" s="2"/>
      <c r="M39" s="2"/>
      <c r="N39" s="2"/>
    </row>
    <row r="40" spans="1:14" s="14" customFormat="1" ht="30" customHeight="1" x14ac:dyDescent="0.3">
      <c r="A40" s="2">
        <v>200</v>
      </c>
      <c r="B40" s="2">
        <v>6</v>
      </c>
      <c r="C40" s="2">
        <v>27</v>
      </c>
      <c r="D40" s="2">
        <v>3</v>
      </c>
      <c r="E40" s="26">
        <f t="shared" si="1"/>
        <v>53954.423999999992</v>
      </c>
      <c r="F40" s="26">
        <f t="shared" si="2"/>
        <v>53.954423999999989</v>
      </c>
      <c r="G40" s="26">
        <f t="shared" si="3"/>
        <v>2124.1899212598423</v>
      </c>
      <c r="H40" s="26">
        <f t="shared" si="4"/>
        <v>177.01582677165354</v>
      </c>
      <c r="K40" s="64">
        <f t="shared" si="0"/>
        <v>26.666666666666668</v>
      </c>
      <c r="L40" s="2"/>
      <c r="M40" s="2"/>
      <c r="N40" s="2"/>
    </row>
  </sheetData>
  <pageMargins left="0.25" right="0.25" top="0.75" bottom="0.75" header="0.3" footer="0.3"/>
  <pageSetup paperSize="9"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11026-1972-B444-ACA4-0FE4D540D707}">
  <dimension ref="A1:K41"/>
  <sheetViews>
    <sheetView workbookViewId="0">
      <selection activeCell="A2" sqref="A2"/>
    </sheetView>
  </sheetViews>
  <sheetFormatPr baseColWidth="10" defaultRowHeight="16" x14ac:dyDescent="0.2"/>
  <cols>
    <col min="1" max="1" width="11" bestFit="1" customWidth="1"/>
    <col min="2" max="2" width="11.83203125" customWidth="1"/>
    <col min="3" max="4" width="11" bestFit="1" customWidth="1"/>
    <col min="5" max="5" width="13.83203125" bestFit="1" customWidth="1"/>
    <col min="6" max="8" width="11" bestFit="1" customWidth="1"/>
    <col min="11" max="11" width="16.5" customWidth="1"/>
  </cols>
  <sheetData>
    <row r="1" spans="1:11" ht="30" customHeight="1" x14ac:dyDescent="0.2">
      <c r="A1" s="12" t="s">
        <v>81</v>
      </c>
    </row>
    <row r="2" spans="1:11" ht="30" customHeight="1" x14ac:dyDescent="0.2">
      <c r="A2" s="12"/>
      <c r="D2" s="65" t="s">
        <v>54</v>
      </c>
    </row>
    <row r="3" spans="1:11" s="15" customFormat="1" ht="60" customHeight="1" x14ac:dyDescent="0.2">
      <c r="A3" s="4" t="s">
        <v>50</v>
      </c>
      <c r="B3" s="4" t="s">
        <v>55</v>
      </c>
      <c r="C3" s="4" t="s">
        <v>52</v>
      </c>
      <c r="D3" s="4" t="s">
        <v>53</v>
      </c>
      <c r="E3" s="4" t="s">
        <v>0</v>
      </c>
      <c r="F3" s="4" t="s">
        <v>1</v>
      </c>
      <c r="G3" s="4" t="s">
        <v>2</v>
      </c>
      <c r="H3" s="4" t="s">
        <v>3</v>
      </c>
      <c r="K3" s="4" t="s">
        <v>56</v>
      </c>
    </row>
    <row r="4" spans="1:11" ht="30" customHeight="1" x14ac:dyDescent="0.3">
      <c r="A4" s="2">
        <v>15</v>
      </c>
      <c r="B4" s="2">
        <v>8</v>
      </c>
      <c r="C4" s="2">
        <v>2</v>
      </c>
      <c r="D4" s="2">
        <v>3</v>
      </c>
      <c r="E4" s="26">
        <f>3.142*(A4+(2*B4))*C4*D4</f>
        <v>584.41200000000003</v>
      </c>
      <c r="F4" s="23">
        <f>E4/1000</f>
        <v>0.58441200000000004</v>
      </c>
      <c r="G4" s="23">
        <f>E4/25.4</f>
        <v>23.008346456692916</v>
      </c>
      <c r="H4" s="23">
        <f>G4/12</f>
        <v>1.9173622047244097</v>
      </c>
      <c r="J4" s="2"/>
      <c r="K4" s="64">
        <f>0.8*A4/B4</f>
        <v>1.5</v>
      </c>
    </row>
    <row r="5" spans="1:11" ht="30" customHeight="1" x14ac:dyDescent="0.3">
      <c r="A5" s="2">
        <v>20</v>
      </c>
      <c r="B5" s="2">
        <v>8</v>
      </c>
      <c r="C5" s="2">
        <v>2</v>
      </c>
      <c r="D5" s="2">
        <v>3</v>
      </c>
      <c r="E5" s="26">
        <f t="shared" ref="E5:E41" si="0">3.142*(A5+(2*B5))*C5*D5</f>
        <v>678.67200000000003</v>
      </c>
      <c r="F5" s="23">
        <f t="shared" ref="F5:F41" si="1">E5/1000</f>
        <v>0.67867200000000005</v>
      </c>
      <c r="G5" s="23">
        <f t="shared" ref="G5:G41" si="2">E5/25.4</f>
        <v>26.719370078740159</v>
      </c>
      <c r="H5" s="23">
        <f t="shared" ref="H5:H41" si="3">G5/12</f>
        <v>2.2266141732283464</v>
      </c>
      <c r="J5" s="2"/>
      <c r="K5" s="64">
        <f t="shared" ref="K5:K41" si="4">0.8*A5/B5</f>
        <v>2</v>
      </c>
    </row>
    <row r="6" spans="1:11" ht="30" customHeight="1" x14ac:dyDescent="0.3">
      <c r="A6" s="2">
        <v>25</v>
      </c>
      <c r="B6" s="2">
        <v>8</v>
      </c>
      <c r="C6" s="2">
        <v>3</v>
      </c>
      <c r="D6" s="2">
        <v>3</v>
      </c>
      <c r="E6" s="26">
        <f t="shared" si="0"/>
        <v>1159.3980000000001</v>
      </c>
      <c r="F6" s="23">
        <f t="shared" si="1"/>
        <v>1.1593980000000002</v>
      </c>
      <c r="G6" s="23">
        <f t="shared" si="2"/>
        <v>45.645590551181108</v>
      </c>
      <c r="H6" s="23">
        <f t="shared" si="3"/>
        <v>3.8037992125984257</v>
      </c>
      <c r="J6" s="2"/>
      <c r="K6" s="64">
        <f t="shared" si="4"/>
        <v>2.5</v>
      </c>
    </row>
    <row r="7" spans="1:11" ht="30" customHeight="1" x14ac:dyDescent="0.3">
      <c r="A7" s="2">
        <v>30</v>
      </c>
      <c r="B7" s="2">
        <v>8</v>
      </c>
      <c r="C7" s="2">
        <v>3</v>
      </c>
      <c r="D7" s="2">
        <v>3</v>
      </c>
      <c r="E7" s="26">
        <f t="shared" si="0"/>
        <v>1300.7879999999998</v>
      </c>
      <c r="F7" s="23">
        <f t="shared" si="1"/>
        <v>1.3007879999999998</v>
      </c>
      <c r="G7" s="23">
        <f t="shared" si="2"/>
        <v>51.212125984251962</v>
      </c>
      <c r="H7" s="23">
        <f t="shared" si="3"/>
        <v>4.2676771653543302</v>
      </c>
      <c r="J7" s="5"/>
      <c r="K7" s="64">
        <f t="shared" si="4"/>
        <v>3</v>
      </c>
    </row>
    <row r="8" spans="1:11" ht="30" customHeight="1" x14ac:dyDescent="0.3">
      <c r="A8" s="2">
        <v>35</v>
      </c>
      <c r="B8" s="2">
        <v>8</v>
      </c>
      <c r="C8" s="2">
        <v>4</v>
      </c>
      <c r="D8" s="2">
        <v>3</v>
      </c>
      <c r="E8" s="26">
        <f t="shared" si="0"/>
        <v>1922.904</v>
      </c>
      <c r="F8" s="23">
        <f t="shared" si="1"/>
        <v>1.9229039999999999</v>
      </c>
      <c r="G8" s="23">
        <f t="shared" si="2"/>
        <v>75.704881889763783</v>
      </c>
      <c r="H8" s="23">
        <f t="shared" si="3"/>
        <v>6.3087401574803152</v>
      </c>
      <c r="J8" s="5"/>
      <c r="K8" s="64">
        <f t="shared" si="4"/>
        <v>3.5</v>
      </c>
    </row>
    <row r="9" spans="1:11" ht="30" customHeight="1" x14ac:dyDescent="0.3">
      <c r="A9" s="2">
        <v>40</v>
      </c>
      <c r="B9" s="2">
        <v>8</v>
      </c>
      <c r="C9" s="2">
        <v>4</v>
      </c>
      <c r="D9" s="2">
        <v>3</v>
      </c>
      <c r="E9" s="26">
        <f t="shared" si="0"/>
        <v>2111.424</v>
      </c>
      <c r="F9" s="23">
        <f t="shared" si="1"/>
        <v>2.111424</v>
      </c>
      <c r="G9" s="23">
        <f t="shared" si="2"/>
        <v>83.126929133858269</v>
      </c>
      <c r="H9" s="23">
        <f t="shared" si="3"/>
        <v>6.9272440944881888</v>
      </c>
      <c r="J9" s="2"/>
      <c r="K9" s="64">
        <f t="shared" si="4"/>
        <v>4</v>
      </c>
    </row>
    <row r="10" spans="1:11" ht="30" customHeight="1" x14ac:dyDescent="0.3">
      <c r="A10" s="2">
        <v>45</v>
      </c>
      <c r="B10" s="2">
        <v>8</v>
      </c>
      <c r="C10" s="2">
        <v>5</v>
      </c>
      <c r="D10" s="2">
        <v>3</v>
      </c>
      <c r="E10" s="26">
        <f t="shared" si="0"/>
        <v>2874.9300000000003</v>
      </c>
      <c r="F10" s="23">
        <f t="shared" si="1"/>
        <v>2.8749300000000004</v>
      </c>
      <c r="G10" s="23">
        <f t="shared" si="2"/>
        <v>113.18622047244097</v>
      </c>
      <c r="H10" s="23">
        <f t="shared" si="3"/>
        <v>9.432185039370081</v>
      </c>
      <c r="J10" s="2"/>
      <c r="K10" s="64">
        <f t="shared" si="4"/>
        <v>4.5</v>
      </c>
    </row>
    <row r="11" spans="1:11" ht="30" customHeight="1" x14ac:dyDescent="0.3">
      <c r="A11" s="2">
        <v>50</v>
      </c>
      <c r="B11" s="2">
        <v>8</v>
      </c>
      <c r="C11" s="2">
        <v>5</v>
      </c>
      <c r="D11" s="2">
        <v>3</v>
      </c>
      <c r="E11" s="26">
        <f t="shared" si="0"/>
        <v>3110.58</v>
      </c>
      <c r="F11" s="23">
        <f t="shared" si="1"/>
        <v>3.1105800000000001</v>
      </c>
      <c r="G11" s="23">
        <f t="shared" si="2"/>
        <v>122.46377952755905</v>
      </c>
      <c r="H11" s="23">
        <f t="shared" si="3"/>
        <v>10.205314960629922</v>
      </c>
      <c r="J11" s="2"/>
      <c r="K11" s="64">
        <f t="shared" si="4"/>
        <v>5</v>
      </c>
    </row>
    <row r="12" spans="1:11" ht="30" customHeight="1" x14ac:dyDescent="0.3">
      <c r="A12" s="2">
        <v>55</v>
      </c>
      <c r="B12" s="2">
        <v>8</v>
      </c>
      <c r="C12" s="2">
        <v>6</v>
      </c>
      <c r="D12" s="2">
        <v>3</v>
      </c>
      <c r="E12" s="26">
        <f t="shared" si="0"/>
        <v>4015.4759999999997</v>
      </c>
      <c r="F12" s="23">
        <f t="shared" si="1"/>
        <v>4.0154759999999996</v>
      </c>
      <c r="G12" s="23">
        <f t="shared" si="2"/>
        <v>158.08960629921259</v>
      </c>
      <c r="H12" s="23">
        <f t="shared" si="3"/>
        <v>13.174133858267716</v>
      </c>
      <c r="J12" s="2"/>
      <c r="K12" s="64">
        <f t="shared" si="4"/>
        <v>5.5</v>
      </c>
    </row>
    <row r="13" spans="1:11" ht="30" customHeight="1" x14ac:dyDescent="0.3">
      <c r="A13" s="2">
        <v>60</v>
      </c>
      <c r="B13" s="2">
        <v>8</v>
      </c>
      <c r="C13" s="2">
        <v>6</v>
      </c>
      <c r="D13" s="2">
        <v>3</v>
      </c>
      <c r="E13" s="26">
        <f t="shared" si="0"/>
        <v>4298.2559999999994</v>
      </c>
      <c r="F13" s="23">
        <f t="shared" si="1"/>
        <v>4.2982559999999994</v>
      </c>
      <c r="G13" s="23">
        <f t="shared" si="2"/>
        <v>169.22267716535433</v>
      </c>
      <c r="H13" s="23">
        <f t="shared" si="3"/>
        <v>14.101889763779527</v>
      </c>
      <c r="J13" s="2"/>
      <c r="K13" s="64">
        <f t="shared" si="4"/>
        <v>6</v>
      </c>
    </row>
    <row r="14" spans="1:11" ht="30" customHeight="1" x14ac:dyDescent="0.3">
      <c r="A14" s="2">
        <v>65</v>
      </c>
      <c r="B14" s="2">
        <v>8</v>
      </c>
      <c r="C14" s="2">
        <v>7</v>
      </c>
      <c r="D14" s="2">
        <v>3</v>
      </c>
      <c r="E14" s="26">
        <f t="shared" si="0"/>
        <v>5344.5419999999995</v>
      </c>
      <c r="F14" s="23">
        <f t="shared" si="1"/>
        <v>5.3445419999999997</v>
      </c>
      <c r="G14" s="23">
        <f t="shared" si="2"/>
        <v>210.41503937007874</v>
      </c>
      <c r="H14" s="23">
        <f t="shared" si="3"/>
        <v>17.534586614173229</v>
      </c>
      <c r="J14" s="2"/>
      <c r="K14" s="64">
        <f t="shared" si="4"/>
        <v>6.5</v>
      </c>
    </row>
    <row r="15" spans="1:11" ht="30" customHeight="1" x14ac:dyDescent="0.3">
      <c r="A15" s="2">
        <v>70</v>
      </c>
      <c r="B15" s="2">
        <v>8</v>
      </c>
      <c r="C15" s="2">
        <v>7</v>
      </c>
      <c r="D15" s="2">
        <v>3</v>
      </c>
      <c r="E15" s="26">
        <f t="shared" si="0"/>
        <v>5674.4519999999993</v>
      </c>
      <c r="F15" s="23">
        <f t="shared" si="1"/>
        <v>5.6744519999999996</v>
      </c>
      <c r="G15" s="23">
        <f t="shared" si="2"/>
        <v>223.40362204724408</v>
      </c>
      <c r="H15" s="23">
        <f t="shared" si="3"/>
        <v>18.616968503937006</v>
      </c>
      <c r="J15" s="2"/>
      <c r="K15" s="64">
        <f t="shared" si="4"/>
        <v>7</v>
      </c>
    </row>
    <row r="16" spans="1:11" ht="30" customHeight="1" x14ac:dyDescent="0.3">
      <c r="A16" s="2">
        <v>75</v>
      </c>
      <c r="B16" s="2">
        <v>8</v>
      </c>
      <c r="C16" s="2">
        <v>8</v>
      </c>
      <c r="D16" s="2">
        <v>3</v>
      </c>
      <c r="E16" s="26">
        <f t="shared" si="0"/>
        <v>6862.1279999999988</v>
      </c>
      <c r="F16" s="23">
        <f t="shared" si="1"/>
        <v>6.8621279999999985</v>
      </c>
      <c r="G16" s="23">
        <f t="shared" si="2"/>
        <v>270.16251968503934</v>
      </c>
      <c r="H16" s="23">
        <f t="shared" si="3"/>
        <v>22.513543307086611</v>
      </c>
      <c r="J16" s="2"/>
      <c r="K16" s="64">
        <f t="shared" si="4"/>
        <v>7.5</v>
      </c>
    </row>
    <row r="17" spans="1:11" ht="30" customHeight="1" x14ac:dyDescent="0.3">
      <c r="A17" s="2">
        <v>80</v>
      </c>
      <c r="B17" s="2">
        <v>8</v>
      </c>
      <c r="C17" s="2">
        <v>8</v>
      </c>
      <c r="D17" s="2">
        <v>3</v>
      </c>
      <c r="E17" s="26">
        <f t="shared" si="0"/>
        <v>7239.1679999999997</v>
      </c>
      <c r="F17" s="23">
        <f t="shared" si="1"/>
        <v>7.2391679999999994</v>
      </c>
      <c r="G17" s="23">
        <f t="shared" si="2"/>
        <v>285.00661417322834</v>
      </c>
      <c r="H17" s="23">
        <f t="shared" si="3"/>
        <v>23.750551181102363</v>
      </c>
      <c r="J17" s="2"/>
      <c r="K17" s="64">
        <f t="shared" si="4"/>
        <v>8</v>
      </c>
    </row>
    <row r="18" spans="1:11" ht="30" customHeight="1" x14ac:dyDescent="0.3">
      <c r="A18" s="2">
        <v>85</v>
      </c>
      <c r="B18" s="2">
        <v>8</v>
      </c>
      <c r="C18" s="2">
        <v>9</v>
      </c>
      <c r="D18" s="2">
        <v>3</v>
      </c>
      <c r="E18" s="26">
        <f t="shared" si="0"/>
        <v>8568.2340000000004</v>
      </c>
      <c r="F18" s="23">
        <f t="shared" si="1"/>
        <v>8.5682340000000003</v>
      </c>
      <c r="G18" s="23">
        <f t="shared" si="2"/>
        <v>337.3320472440945</v>
      </c>
      <c r="H18" s="23">
        <f t="shared" si="3"/>
        <v>28.111003937007876</v>
      </c>
      <c r="J18" s="2"/>
      <c r="K18" s="64">
        <f t="shared" si="4"/>
        <v>8.5</v>
      </c>
    </row>
    <row r="19" spans="1:11" ht="30" customHeight="1" x14ac:dyDescent="0.3">
      <c r="A19" s="2">
        <v>90</v>
      </c>
      <c r="B19" s="2">
        <v>8</v>
      </c>
      <c r="C19" s="2">
        <v>9</v>
      </c>
      <c r="D19" s="2">
        <v>3</v>
      </c>
      <c r="E19" s="26">
        <f t="shared" si="0"/>
        <v>8992.4039999999986</v>
      </c>
      <c r="F19" s="23">
        <f t="shared" si="1"/>
        <v>8.9924039999999987</v>
      </c>
      <c r="G19" s="23">
        <f t="shared" si="2"/>
        <v>354.03165354330707</v>
      </c>
      <c r="H19" s="23">
        <f t="shared" si="3"/>
        <v>29.502637795275589</v>
      </c>
      <c r="J19" s="2"/>
      <c r="K19" s="64">
        <f t="shared" si="4"/>
        <v>9</v>
      </c>
    </row>
    <row r="20" spans="1:11" ht="30" customHeight="1" x14ac:dyDescent="0.3">
      <c r="A20" s="2">
        <v>95</v>
      </c>
      <c r="B20" s="2">
        <v>8</v>
      </c>
      <c r="C20" s="2">
        <v>10</v>
      </c>
      <c r="D20" s="2">
        <v>3</v>
      </c>
      <c r="E20" s="26">
        <f t="shared" si="0"/>
        <v>10462.86</v>
      </c>
      <c r="F20" s="23">
        <f t="shared" si="1"/>
        <v>10.462860000000001</v>
      </c>
      <c r="G20" s="23">
        <f t="shared" si="2"/>
        <v>411.92362204724412</v>
      </c>
      <c r="H20" s="23">
        <f t="shared" si="3"/>
        <v>34.32696850393701</v>
      </c>
      <c r="J20" s="2"/>
      <c r="K20" s="64">
        <f t="shared" si="4"/>
        <v>9.5</v>
      </c>
    </row>
    <row r="21" spans="1:11" ht="30" customHeight="1" x14ac:dyDescent="0.3">
      <c r="A21" s="2">
        <v>100</v>
      </c>
      <c r="B21" s="2">
        <v>8</v>
      </c>
      <c r="C21" s="2">
        <v>10</v>
      </c>
      <c r="D21" s="2">
        <v>3</v>
      </c>
      <c r="E21" s="26">
        <f t="shared" si="0"/>
        <v>10934.16</v>
      </c>
      <c r="F21" s="23">
        <f t="shared" si="1"/>
        <v>10.93416</v>
      </c>
      <c r="G21" s="23">
        <f t="shared" si="2"/>
        <v>430.47874015748033</v>
      </c>
      <c r="H21" s="23">
        <f t="shared" si="3"/>
        <v>35.873228346456692</v>
      </c>
      <c r="J21" s="2"/>
      <c r="K21" s="64">
        <f t="shared" si="4"/>
        <v>10</v>
      </c>
    </row>
    <row r="22" spans="1:11" ht="30" customHeight="1" x14ac:dyDescent="0.3">
      <c r="A22" s="2">
        <v>105</v>
      </c>
      <c r="B22" s="2">
        <v>8</v>
      </c>
      <c r="C22" s="2">
        <v>11</v>
      </c>
      <c r="D22" s="2">
        <v>3</v>
      </c>
      <c r="E22" s="26">
        <f t="shared" si="0"/>
        <v>12546.006000000001</v>
      </c>
      <c r="F22" s="23">
        <f t="shared" si="1"/>
        <v>12.546006000000002</v>
      </c>
      <c r="G22" s="23">
        <f t="shared" si="2"/>
        <v>493.93724409448828</v>
      </c>
      <c r="H22" s="23">
        <f t="shared" si="3"/>
        <v>41.161437007874021</v>
      </c>
      <c r="J22" s="2"/>
      <c r="K22" s="64">
        <f t="shared" si="4"/>
        <v>10.5</v>
      </c>
    </row>
    <row r="23" spans="1:11" ht="30" customHeight="1" x14ac:dyDescent="0.3">
      <c r="A23" s="2">
        <v>110</v>
      </c>
      <c r="B23" s="2">
        <v>8</v>
      </c>
      <c r="C23" s="2">
        <v>11</v>
      </c>
      <c r="D23" s="2">
        <v>3</v>
      </c>
      <c r="E23" s="26">
        <f t="shared" si="0"/>
        <v>13064.436</v>
      </c>
      <c r="F23" s="23">
        <f t="shared" si="1"/>
        <v>13.064435999999999</v>
      </c>
      <c r="G23" s="23">
        <f t="shared" si="2"/>
        <v>514.34787401574806</v>
      </c>
      <c r="H23" s="23">
        <f t="shared" si="3"/>
        <v>42.862322834645674</v>
      </c>
      <c r="J23" s="2"/>
      <c r="K23" s="64">
        <f t="shared" si="4"/>
        <v>11</v>
      </c>
    </row>
    <row r="24" spans="1:11" ht="30" customHeight="1" x14ac:dyDescent="0.3">
      <c r="A24" s="2">
        <v>115</v>
      </c>
      <c r="B24" s="2">
        <v>8</v>
      </c>
      <c r="C24" s="2">
        <v>12</v>
      </c>
      <c r="D24" s="2">
        <v>3</v>
      </c>
      <c r="E24" s="26">
        <f t="shared" si="0"/>
        <v>14817.672</v>
      </c>
      <c r="F24" s="23">
        <f t="shared" si="1"/>
        <v>14.817672</v>
      </c>
      <c r="G24" s="23">
        <f t="shared" si="2"/>
        <v>583.37291338582679</v>
      </c>
      <c r="H24" s="23">
        <f t="shared" si="3"/>
        <v>48.614409448818897</v>
      </c>
      <c r="J24" s="2"/>
      <c r="K24" s="64">
        <f t="shared" si="4"/>
        <v>11.5</v>
      </c>
    </row>
    <row r="25" spans="1:11" ht="30" customHeight="1" x14ac:dyDescent="0.3">
      <c r="A25" s="2">
        <v>120</v>
      </c>
      <c r="B25" s="2">
        <v>8</v>
      </c>
      <c r="C25" s="2">
        <v>12</v>
      </c>
      <c r="D25" s="2">
        <v>3</v>
      </c>
      <c r="E25" s="26">
        <f t="shared" si="0"/>
        <v>15383.232000000002</v>
      </c>
      <c r="F25" s="23">
        <f t="shared" si="1"/>
        <v>15.383232000000001</v>
      </c>
      <c r="G25" s="23">
        <f t="shared" si="2"/>
        <v>605.63905511811038</v>
      </c>
      <c r="H25" s="23">
        <f t="shared" si="3"/>
        <v>50.469921259842529</v>
      </c>
      <c r="J25" s="2"/>
      <c r="K25" s="64">
        <f t="shared" si="4"/>
        <v>12</v>
      </c>
    </row>
    <row r="26" spans="1:11" ht="30" customHeight="1" x14ac:dyDescent="0.3">
      <c r="A26" s="2">
        <v>125</v>
      </c>
      <c r="B26" s="2">
        <v>8</v>
      </c>
      <c r="C26" s="2">
        <v>13</v>
      </c>
      <c r="D26" s="2">
        <v>3</v>
      </c>
      <c r="E26" s="26">
        <f t="shared" si="0"/>
        <v>17277.858</v>
      </c>
      <c r="F26" s="23">
        <f t="shared" si="1"/>
        <v>17.277858000000002</v>
      </c>
      <c r="G26" s="23">
        <f t="shared" si="2"/>
        <v>680.23062992125983</v>
      </c>
      <c r="H26" s="23">
        <f t="shared" si="3"/>
        <v>56.685885826771653</v>
      </c>
      <c r="J26" s="2"/>
      <c r="K26" s="64">
        <f t="shared" si="4"/>
        <v>12.5</v>
      </c>
    </row>
    <row r="27" spans="1:11" ht="30" customHeight="1" x14ac:dyDescent="0.3">
      <c r="A27" s="2">
        <v>130</v>
      </c>
      <c r="B27" s="2">
        <v>8</v>
      </c>
      <c r="C27" s="2">
        <v>13</v>
      </c>
      <c r="D27" s="2">
        <v>3</v>
      </c>
      <c r="E27" s="26">
        <f t="shared" si="0"/>
        <v>17890.547999999999</v>
      </c>
      <c r="F27" s="23">
        <f t="shared" si="1"/>
        <v>17.890547999999999</v>
      </c>
      <c r="G27" s="23">
        <f t="shared" si="2"/>
        <v>704.35228346456688</v>
      </c>
      <c r="H27" s="23">
        <f t="shared" si="3"/>
        <v>58.696023622047242</v>
      </c>
      <c r="J27" s="2"/>
      <c r="K27" s="64">
        <f t="shared" si="4"/>
        <v>13</v>
      </c>
    </row>
    <row r="28" spans="1:11" ht="30" customHeight="1" x14ac:dyDescent="0.3">
      <c r="A28" s="2">
        <v>135</v>
      </c>
      <c r="B28" s="2">
        <v>8</v>
      </c>
      <c r="C28" s="2">
        <v>14</v>
      </c>
      <c r="D28" s="2">
        <v>3</v>
      </c>
      <c r="E28" s="26">
        <f t="shared" si="0"/>
        <v>19926.563999999998</v>
      </c>
      <c r="F28" s="23">
        <f t="shared" si="1"/>
        <v>19.926563999999999</v>
      </c>
      <c r="G28" s="23">
        <f t="shared" si="2"/>
        <v>784.5103937007874</v>
      </c>
      <c r="H28" s="23">
        <f t="shared" si="3"/>
        <v>65.375866141732288</v>
      </c>
      <c r="J28" s="2"/>
      <c r="K28" s="64">
        <f t="shared" si="4"/>
        <v>13.5</v>
      </c>
    </row>
    <row r="29" spans="1:11" ht="30" customHeight="1" x14ac:dyDescent="0.3">
      <c r="A29" s="2">
        <v>140</v>
      </c>
      <c r="B29" s="2">
        <v>8</v>
      </c>
      <c r="C29" s="2">
        <v>14</v>
      </c>
      <c r="D29" s="2">
        <v>3</v>
      </c>
      <c r="E29" s="26">
        <f t="shared" si="0"/>
        <v>20586.383999999998</v>
      </c>
      <c r="F29" s="23">
        <f t="shared" si="1"/>
        <v>20.586383999999999</v>
      </c>
      <c r="G29" s="23">
        <f t="shared" si="2"/>
        <v>810.48755905511814</v>
      </c>
      <c r="H29" s="23">
        <f t="shared" si="3"/>
        <v>67.54062992125985</v>
      </c>
      <c r="J29" s="2"/>
      <c r="K29" s="64">
        <f t="shared" si="4"/>
        <v>14</v>
      </c>
    </row>
    <row r="30" spans="1:11" ht="30" customHeight="1" x14ac:dyDescent="0.3">
      <c r="A30" s="2">
        <v>145</v>
      </c>
      <c r="B30" s="2">
        <v>8</v>
      </c>
      <c r="C30" s="2">
        <v>15</v>
      </c>
      <c r="D30" s="2">
        <v>3</v>
      </c>
      <c r="E30" s="26">
        <f t="shared" si="0"/>
        <v>22763.789999999997</v>
      </c>
      <c r="F30" s="23">
        <f t="shared" si="1"/>
        <v>22.763789999999997</v>
      </c>
      <c r="G30" s="23">
        <f t="shared" si="2"/>
        <v>896.21220472440939</v>
      </c>
      <c r="H30" s="23">
        <f t="shared" si="3"/>
        <v>74.684350393700782</v>
      </c>
      <c r="J30" s="2"/>
      <c r="K30" s="64">
        <f t="shared" si="4"/>
        <v>14.5</v>
      </c>
    </row>
    <row r="31" spans="1:11" ht="30" customHeight="1" x14ac:dyDescent="0.3">
      <c r="A31" s="2">
        <v>150</v>
      </c>
      <c r="B31" s="2">
        <v>8</v>
      </c>
      <c r="C31" s="2">
        <v>15</v>
      </c>
      <c r="D31" s="2">
        <v>3</v>
      </c>
      <c r="E31" s="26">
        <f t="shared" si="0"/>
        <v>23470.739999999998</v>
      </c>
      <c r="F31" s="23">
        <f t="shared" si="1"/>
        <v>23.470739999999999</v>
      </c>
      <c r="G31" s="23">
        <f t="shared" si="2"/>
        <v>924.0448818897637</v>
      </c>
      <c r="H31" s="23">
        <f t="shared" si="3"/>
        <v>77.003740157480308</v>
      </c>
      <c r="J31" s="2"/>
      <c r="K31" s="64">
        <f t="shared" si="4"/>
        <v>15</v>
      </c>
    </row>
    <row r="32" spans="1:11" ht="30" customHeight="1" x14ac:dyDescent="0.3">
      <c r="A32" s="2">
        <v>155</v>
      </c>
      <c r="B32" s="2">
        <v>8</v>
      </c>
      <c r="C32" s="2">
        <v>16</v>
      </c>
      <c r="D32" s="2">
        <v>3</v>
      </c>
      <c r="E32" s="26">
        <f t="shared" si="0"/>
        <v>25789.536</v>
      </c>
      <c r="F32" s="23">
        <f t="shared" si="1"/>
        <v>25.789536000000002</v>
      </c>
      <c r="G32" s="23">
        <f t="shared" si="2"/>
        <v>1015.336062992126</v>
      </c>
      <c r="H32" s="23">
        <f t="shared" si="3"/>
        <v>84.611338582677163</v>
      </c>
      <c r="J32" s="2"/>
      <c r="K32" s="64">
        <f t="shared" si="4"/>
        <v>15.5</v>
      </c>
    </row>
    <row r="33" spans="1:11" ht="30" customHeight="1" x14ac:dyDescent="0.3">
      <c r="A33" s="2">
        <v>160</v>
      </c>
      <c r="B33" s="2">
        <v>8</v>
      </c>
      <c r="C33" s="2">
        <v>16</v>
      </c>
      <c r="D33" s="2">
        <v>3</v>
      </c>
      <c r="E33" s="26">
        <f t="shared" si="0"/>
        <v>26543.615999999998</v>
      </c>
      <c r="F33" s="23">
        <f t="shared" si="1"/>
        <v>26.543615999999997</v>
      </c>
      <c r="G33" s="23">
        <f t="shared" si="2"/>
        <v>1045.0242519685039</v>
      </c>
      <c r="H33" s="23">
        <f t="shared" si="3"/>
        <v>87.085354330708654</v>
      </c>
      <c r="J33" s="2"/>
      <c r="K33" s="64">
        <f t="shared" si="4"/>
        <v>16</v>
      </c>
    </row>
    <row r="34" spans="1:11" ht="30" customHeight="1" x14ac:dyDescent="0.3">
      <c r="A34" s="2">
        <v>165</v>
      </c>
      <c r="B34" s="2">
        <v>8</v>
      </c>
      <c r="C34" s="2">
        <v>17</v>
      </c>
      <c r="D34" s="2">
        <v>3</v>
      </c>
      <c r="E34" s="26">
        <f t="shared" si="0"/>
        <v>29003.801999999996</v>
      </c>
      <c r="F34" s="23">
        <f t="shared" si="1"/>
        <v>29.003801999999997</v>
      </c>
      <c r="G34" s="23">
        <f t="shared" si="2"/>
        <v>1141.8819685039368</v>
      </c>
      <c r="H34" s="23">
        <f t="shared" si="3"/>
        <v>95.156830708661403</v>
      </c>
      <c r="J34" s="2"/>
      <c r="K34" s="64">
        <f t="shared" si="4"/>
        <v>16.5</v>
      </c>
    </row>
    <row r="35" spans="1:11" ht="30" customHeight="1" x14ac:dyDescent="0.3">
      <c r="A35" s="2">
        <v>170</v>
      </c>
      <c r="B35" s="2">
        <v>8</v>
      </c>
      <c r="C35" s="2">
        <v>17</v>
      </c>
      <c r="D35" s="2">
        <v>3</v>
      </c>
      <c r="E35" s="26">
        <f t="shared" si="0"/>
        <v>29805.012000000002</v>
      </c>
      <c r="F35" s="23">
        <f t="shared" si="1"/>
        <v>29.805012000000001</v>
      </c>
      <c r="G35" s="23">
        <f t="shared" si="2"/>
        <v>1173.4256692913386</v>
      </c>
      <c r="H35" s="23">
        <f t="shared" si="3"/>
        <v>97.785472440944886</v>
      </c>
      <c r="J35" s="2"/>
      <c r="K35" s="64">
        <f t="shared" si="4"/>
        <v>17</v>
      </c>
    </row>
    <row r="36" spans="1:11" ht="30" customHeight="1" x14ac:dyDescent="0.3">
      <c r="A36" s="2">
        <v>175</v>
      </c>
      <c r="B36" s="2">
        <v>8</v>
      </c>
      <c r="C36" s="2">
        <v>18</v>
      </c>
      <c r="D36" s="2">
        <v>3</v>
      </c>
      <c r="E36" s="26">
        <f t="shared" si="0"/>
        <v>32406.588</v>
      </c>
      <c r="F36" s="23">
        <f t="shared" si="1"/>
        <v>32.406587999999999</v>
      </c>
      <c r="G36" s="23">
        <f t="shared" si="2"/>
        <v>1275.8499212598426</v>
      </c>
      <c r="H36" s="23">
        <f t="shared" si="3"/>
        <v>106.32082677165356</v>
      </c>
      <c r="J36" s="2"/>
      <c r="K36" s="64">
        <f t="shared" si="4"/>
        <v>17.5</v>
      </c>
    </row>
    <row r="37" spans="1:11" ht="30" customHeight="1" x14ac:dyDescent="0.3">
      <c r="A37" s="2">
        <v>180</v>
      </c>
      <c r="B37" s="2">
        <v>8</v>
      </c>
      <c r="C37" s="2">
        <v>18</v>
      </c>
      <c r="D37" s="2">
        <v>3</v>
      </c>
      <c r="E37" s="26">
        <f t="shared" si="0"/>
        <v>33254.928</v>
      </c>
      <c r="F37" s="23">
        <f t="shared" si="1"/>
        <v>33.254928</v>
      </c>
      <c r="G37" s="23">
        <f t="shared" si="2"/>
        <v>1309.2491338582679</v>
      </c>
      <c r="H37" s="23">
        <f t="shared" si="3"/>
        <v>109.10409448818899</v>
      </c>
      <c r="J37" s="2"/>
      <c r="K37" s="64">
        <f t="shared" si="4"/>
        <v>18</v>
      </c>
    </row>
    <row r="38" spans="1:11" ht="30" customHeight="1" x14ac:dyDescent="0.3">
      <c r="A38" s="2">
        <v>185</v>
      </c>
      <c r="B38" s="2">
        <v>8</v>
      </c>
      <c r="C38" s="2">
        <v>19</v>
      </c>
      <c r="D38" s="2">
        <v>3</v>
      </c>
      <c r="E38" s="26">
        <f t="shared" si="0"/>
        <v>35997.894</v>
      </c>
      <c r="F38" s="23">
        <f t="shared" si="1"/>
        <v>35.997894000000002</v>
      </c>
      <c r="G38" s="23">
        <f t="shared" si="2"/>
        <v>1417.2399212598425</v>
      </c>
      <c r="H38" s="23">
        <f t="shared" si="3"/>
        <v>118.10332677165354</v>
      </c>
      <c r="J38" s="2"/>
      <c r="K38" s="64">
        <f t="shared" si="4"/>
        <v>18.5</v>
      </c>
    </row>
    <row r="39" spans="1:11" ht="30" customHeight="1" x14ac:dyDescent="0.3">
      <c r="A39" s="2">
        <v>190</v>
      </c>
      <c r="B39" s="2">
        <v>8</v>
      </c>
      <c r="C39" s="2">
        <v>19</v>
      </c>
      <c r="D39" s="2">
        <v>3</v>
      </c>
      <c r="E39" s="26">
        <f t="shared" si="0"/>
        <v>36893.363999999994</v>
      </c>
      <c r="F39" s="23">
        <f t="shared" si="1"/>
        <v>36.893363999999991</v>
      </c>
      <c r="G39" s="23">
        <f t="shared" si="2"/>
        <v>1452.4946456692912</v>
      </c>
      <c r="H39" s="23">
        <f t="shared" si="3"/>
        <v>121.04122047244094</v>
      </c>
      <c r="J39" s="2"/>
      <c r="K39" s="64">
        <f t="shared" si="4"/>
        <v>19</v>
      </c>
    </row>
    <row r="40" spans="1:11" ht="30" customHeight="1" x14ac:dyDescent="0.3">
      <c r="A40" s="2">
        <v>195</v>
      </c>
      <c r="B40" s="2">
        <v>8</v>
      </c>
      <c r="C40" s="2">
        <v>20</v>
      </c>
      <c r="D40" s="2">
        <v>3</v>
      </c>
      <c r="E40" s="26">
        <f t="shared" si="0"/>
        <v>39777.72</v>
      </c>
      <c r="F40" s="23">
        <f t="shared" si="1"/>
        <v>39.777720000000002</v>
      </c>
      <c r="G40" s="23">
        <f t="shared" si="2"/>
        <v>1566.0519685039371</v>
      </c>
      <c r="H40" s="23">
        <f t="shared" si="3"/>
        <v>130.50433070866143</v>
      </c>
      <c r="J40" s="2"/>
      <c r="K40" s="64">
        <f t="shared" si="4"/>
        <v>19.5</v>
      </c>
    </row>
    <row r="41" spans="1:11" ht="30" customHeight="1" x14ac:dyDescent="0.3">
      <c r="A41" s="2">
        <v>200</v>
      </c>
      <c r="B41" s="2">
        <v>8</v>
      </c>
      <c r="C41" s="2">
        <v>20</v>
      </c>
      <c r="D41" s="2">
        <v>3</v>
      </c>
      <c r="E41" s="26">
        <f t="shared" si="0"/>
        <v>40720.32</v>
      </c>
      <c r="F41" s="23">
        <f t="shared" si="1"/>
        <v>40.720320000000001</v>
      </c>
      <c r="G41" s="23">
        <f t="shared" si="2"/>
        <v>1603.1622047244095</v>
      </c>
      <c r="H41" s="23">
        <f t="shared" si="3"/>
        <v>133.59685039370081</v>
      </c>
      <c r="J41" s="2"/>
      <c r="K41" s="64">
        <f t="shared" si="4"/>
        <v>20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Spare wksht</vt:lpstr>
      <vt:lpstr>CHK SHT</vt:lpstr>
      <vt:lpstr>1MM</vt:lpstr>
      <vt:lpstr>2MM</vt:lpstr>
      <vt:lpstr>3MM </vt:lpstr>
      <vt:lpstr>4MM</vt:lpstr>
      <vt:lpstr>5MM</vt:lpstr>
      <vt:lpstr>6MM</vt:lpstr>
      <vt:lpstr>8MM</vt:lpstr>
      <vt:lpstr>10MM</vt:lpstr>
      <vt:lpstr>12MM</vt:lpstr>
      <vt:lpstr>14MM</vt:lpstr>
      <vt:lpstr>16MM</vt:lpstr>
      <vt:lpstr>18MM</vt:lpstr>
      <vt:lpstr>20MM</vt:lpstr>
      <vt:lpstr>22MM</vt:lpstr>
      <vt:lpstr>24MM</vt:lpstr>
      <vt:lpstr>26MM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2020-12-17T23:52:50Z</dcterms:created>
  <dcterms:modified xsi:type="dcterms:W3CDTF">2021-02-16T13:06:10Z</dcterms:modified>
</cp:coreProperties>
</file>